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895" activeTab="0"/>
  </bookViews>
  <sheets>
    <sheet name="форма 2п моно" sheetId="1" r:id="rId1"/>
    <sheet name="Лист1" sheetId="2" state="hidden" r:id="rId2"/>
    <sheet name="Лист2" sheetId="3" state="hidden" r:id="rId3"/>
  </sheets>
  <definedNames>
    <definedName name="_xlnm.Print_Titles" localSheetId="1">'Лист1'!$6:$8</definedName>
    <definedName name="_xlnm.Print_Titles" localSheetId="0">'форма 2п моно'!$7:$9</definedName>
  </definedNames>
  <calcPr fullCalcOnLoad="1"/>
</workbook>
</file>

<file path=xl/sharedStrings.xml><?xml version="1.0" encoding="utf-8"?>
<sst xmlns="http://schemas.openxmlformats.org/spreadsheetml/2006/main" count="590" uniqueCount="165">
  <si>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</si>
  <si>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</si>
  <si>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</si>
  <si>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</si>
  <si>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</si>
  <si>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</si>
  <si>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</si>
  <si>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</si>
  <si>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</si>
  <si>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</si>
  <si>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</si>
  <si>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</si>
  <si>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</si>
  <si>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</si>
  <si>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</si>
  <si>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</si>
  <si>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</si>
  <si>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</si>
  <si>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</si>
  <si>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</si>
  <si>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</si>
  <si>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</si>
  <si>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</si>
  <si>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</si>
  <si>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</si>
  <si>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</si>
  <si>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</si>
  <si>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</si>
  <si>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</si>
  <si>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</si>
  <si>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</si>
  <si>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</si>
  <si>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</si>
  <si>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</si>
  <si>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</si>
  <si>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</si>
  <si>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</si>
  <si>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</si>
  <si>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</si>
  <si>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</si>
  <si>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</si>
  <si>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</si>
  <si>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</si>
  <si>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</si>
  <si>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</si>
  <si>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</si>
  <si>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</si>
  <si>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</si>
  <si>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</si>
  <si>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</si>
  <si>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</si>
  <si>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</si>
  <si>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</si>
  <si>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</si>
  <si>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</si>
  <si>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</si>
  <si>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</si>
  <si>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</si>
  <si>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</si>
  <si>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</si>
  <si>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</si>
  <si>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</si>
  <si>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</si>
  <si>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</si>
  <si>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</si>
  <si>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</si>
  <si>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</si>
  <si>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</si>
  <si>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</si>
  <si>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</si>
  <si>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</si>
  <si>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</si>
  <si>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</si>
  <si>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</si>
  <si>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</si>
  <si>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</si>
  <si>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</si>
  <si>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</si>
  <si>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</si>
  <si>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</si>
  <si>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</si>
  <si>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</si>
  <si>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</si>
  <si>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</si>
  <si>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</si>
  <si>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</si>
  <si>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</si>
  <si>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</si>
  <si>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</si>
  <si>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</si>
  <si>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</si>
  <si>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</si>
  <si>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</si>
  <si>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</si>
  <si>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</si>
  <si>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</si>
  <si>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</si>
  <si>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</si>
  <si>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</si>
  <si>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</si>
  <si>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</si>
  <si>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</si>
  <si>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</si>
  <si>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</si>
  <si>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</si>
  <si>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</si>
  <si>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</si>
  <si>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</si>
  <si>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</si>
  <si>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</si>
  <si>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</si>
  <si>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</si>
  <si>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</si>
  <si>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</si>
  <si>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</si>
  <si>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</si>
  <si>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</si>
  <si>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</si>
  <si>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</si>
  <si>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</si>
  <si>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</si>
  <si>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</si>
  <si>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</si>
  <si>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</si>
  <si>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</si>
  <si>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</si>
  <si>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</si>
  <si>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</si>
  <si>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</si>
  <si>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</si>
  <si>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</si>
  <si>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</si>
  <si>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</si>
  <si>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</si>
  <si>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</si>
  <si>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</si>
  <si>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</si>
  <si>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</si>
  <si>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</si>
  <si>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</si>
  <si>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</si>
  <si>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</si>
  <si>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</si>
  <si>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</si>
  <si>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</si>
  <si>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</si>
  <si>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</si>
  <si>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</si>
  <si>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</si>
  <si>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</si>
  <si>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</si>
  <si>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</si>
  <si>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</si>
  <si>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</si>
  <si>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</si>
  <si>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</si>
  <si>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</si>
  <si>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</si>
  <si>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</si>
  <si>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</si>
  <si>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</si>
  <si>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>млн. руб.</t>
  </si>
  <si>
    <t>УТВЕРЖДЕН</t>
  </si>
  <si>
    <t>Прогноз социально-экономического развития  Курского муниципального района Ставропольского края на среднесрочный период до 2024 года</t>
  </si>
  <si>
    <t>постановлением администрации Курского муниципального района Ставропольского края № 721 от 31 октября 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</si>
</sst>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wrapText="1"/>
    </xf>
    <xf numFmtId="0" fontId="55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6" fillId="0" borderId="10" xfId="0" applyFont="1" applyFill="1" applyBorder="1" applyAlignment="1">
      <alignment/>
    </xf>
    <xf numFmtId="0" fontId="55" fillId="0" borderId="10" xfId="0" applyFont="1" applyFill="1" applyBorder="1" applyAlignment="1">
      <alignment vertical="center" wrapText="1"/>
    </xf>
    <xf numFmtId="0" fontId="55" fillId="0" borderId="10" xfId="53" applyFont="1" applyBorder="1" applyAlignment="1">
      <alignment horizontal="center" vertical="center" wrapText="1"/>
      <protection/>
    </xf>
    <xf numFmtId="0" fontId="55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5" fillId="0" borderId="10" xfId="0" applyFont="1" applyBorder="1" applyAlignment="1">
      <alignment vertical="center" wrapText="1"/>
    </xf>
    <xf numFmtId="2" fontId="11" fillId="0" borderId="10" xfId="0" applyNumberFormat="1" applyFont="1" applyFill="1" applyBorder="1" applyAlignment="1" applyProtection="1">
      <alignment vertical="center" wrapText="1" shrinkToFit="1"/>
      <protection/>
    </xf>
    <xf numFmtId="1" fontId="11" fillId="0" borderId="10" xfId="0" applyNumberFormat="1" applyFont="1" applyFill="1" applyBorder="1" applyAlignment="1" applyProtection="1">
      <alignment vertical="center" wrapText="1" shrinkToFit="1"/>
      <protection/>
    </xf>
    <xf numFmtId="1" fontId="11" fillId="0" borderId="10" xfId="0" applyNumberFormat="1" applyFont="1" applyFill="1" applyBorder="1" applyAlignment="1">
      <alignment vertical="center"/>
    </xf>
    <xf numFmtId="0" fontId="11" fillId="0" borderId="0" xfId="0" applyNumberFormat="1" applyFont="1" applyAlignment="1">
      <alignment vertical="center" wrapText="1"/>
    </xf>
    <xf numFmtId="2" fontId="11" fillId="0" borderId="0" xfId="0" applyNumberFormat="1" applyFont="1" applyAlignment="1">
      <alignment wrapText="1"/>
    </xf>
    <xf numFmtId="2" fontId="11" fillId="0" borderId="0" xfId="0" applyNumberFormat="1" applyFont="1" applyAlignment="1">
      <alignment horizontal="center" wrapText="1"/>
    </xf>
    <xf numFmtId="0" fontId="11" fillId="0" borderId="11" xfId="0" applyNumberFormat="1" applyFont="1" applyBorder="1" applyAlignment="1">
      <alignment vertical="center" wrapText="1"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Alignment="1">
      <alignment wrapText="1"/>
    </xf>
    <xf numFmtId="2" fontId="11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wrapText="1"/>
    </xf>
    <xf numFmtId="0" fontId="11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right" vertical="center" wrapText="1"/>
    </xf>
    <xf numFmtId="2" fontId="11" fillId="0" borderId="10" xfId="0" applyNumberFormat="1" applyFont="1" applyBorder="1" applyAlignment="1">
      <alignment horizontal="right" wrapText="1"/>
    </xf>
    <xf numFmtId="2" fontId="11" fillId="0" borderId="14" xfId="0" applyNumberFormat="1" applyFont="1" applyBorder="1" applyAlignment="1">
      <alignment vertical="center" wrapText="1"/>
    </xf>
    <xf numFmtId="0" fontId="57" fillId="0" borderId="10" xfId="0" applyNumberFormat="1" applyFont="1" applyBorder="1" applyAlignment="1">
      <alignment vertical="center" wrapText="1"/>
    </xf>
    <xf numFmtId="2" fontId="57" fillId="0" borderId="10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 wrapText="1"/>
    </xf>
    <xf numFmtId="1" fontId="11" fillId="0" borderId="0" xfId="0" applyNumberFormat="1" applyFont="1" applyAlignment="1">
      <alignment wrapText="1"/>
    </xf>
    <xf numFmtId="2" fontId="11" fillId="0" borderId="11" xfId="0" applyNumberFormat="1" applyFont="1" applyBorder="1" applyAlignment="1">
      <alignment vertical="center" wrapText="1"/>
    </xf>
    <xf numFmtId="0" fontId="11" fillId="33" borderId="10" xfId="53" applyNumberFormat="1" applyFont="1" applyFill="1" applyBorder="1" applyAlignment="1">
      <alignment vertical="center" wrapText="1"/>
      <protection/>
    </xf>
    <xf numFmtId="2" fontId="11" fillId="33" borderId="10" xfId="53" applyNumberFormat="1" applyFont="1" applyFill="1" applyBorder="1" applyAlignment="1">
      <alignment vertical="center" wrapText="1"/>
      <protection/>
    </xf>
    <xf numFmtId="2" fontId="11" fillId="0" borderId="10" xfId="0" applyNumberFormat="1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11" fillId="0" borderId="10" xfId="53" applyNumberFormat="1" applyFont="1" applyFill="1" applyBorder="1" applyAlignment="1">
      <alignment vertical="center" wrapText="1"/>
      <protection/>
    </xf>
    <xf numFmtId="2" fontId="11" fillId="0" borderId="10" xfId="53" applyNumberFormat="1" applyFont="1" applyFill="1" applyBorder="1" applyAlignment="1">
      <alignment vertical="center" wrapText="1"/>
      <protection/>
    </xf>
    <xf numFmtId="2" fontId="11" fillId="0" borderId="10" xfId="0" applyNumberFormat="1" applyFont="1" applyFill="1" applyBorder="1" applyAlignment="1">
      <alignment wrapText="1"/>
    </xf>
    <xf numFmtId="2" fontId="11" fillId="0" borderId="0" xfId="0" applyNumberFormat="1" applyFont="1" applyFill="1" applyAlignment="1">
      <alignment wrapText="1"/>
    </xf>
    <xf numFmtId="0" fontId="11" fillId="0" borderId="10" xfId="53" applyNumberFormat="1" applyFont="1" applyBorder="1" applyAlignment="1">
      <alignment vertical="center" wrapText="1"/>
      <protection/>
    </xf>
    <xf numFmtId="2" fontId="11" fillId="0" borderId="10" xfId="53" applyNumberFormat="1" applyFont="1" applyBorder="1" applyAlignment="1">
      <alignment vertical="center" wrapText="1"/>
      <protection/>
    </xf>
    <xf numFmtId="2" fontId="14" fillId="0" borderId="12" xfId="0" applyNumberFormat="1" applyFont="1" applyBorder="1" applyAlignment="1">
      <alignment vertical="top" wrapText="1"/>
    </xf>
    <xf numFmtId="0" fontId="11" fillId="0" borderId="13" xfId="0" applyNumberFormat="1" applyFont="1" applyBorder="1" applyAlignment="1">
      <alignment vertical="center" wrapText="1"/>
    </xf>
    <xf numFmtId="0" fontId="11" fillId="0" borderId="11" xfId="0" applyNumberFormat="1" applyFont="1" applyBorder="1" applyAlignment="1">
      <alignment vertical="center" wrapText="1"/>
    </xf>
    <xf numFmtId="0" fontId="11" fillId="0" borderId="15" xfId="0" applyNumberFormat="1" applyFont="1" applyBorder="1" applyAlignment="1">
      <alignment vertical="center" wrapText="1"/>
    </xf>
    <xf numFmtId="0" fontId="11" fillId="0" borderId="16" xfId="0" applyNumberFormat="1" applyFont="1" applyBorder="1" applyAlignment="1">
      <alignment vertical="center" wrapText="1"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12" fillId="0" borderId="17" xfId="0" applyNumberFormat="1" applyFont="1" applyFill="1" applyBorder="1" applyAlignment="1" applyProtection="1">
      <alignment vertical="center" wrapText="1"/>
      <protection/>
    </xf>
    <xf numFmtId="0" fontId="12" fillId="0" borderId="18" xfId="0" applyNumberFormat="1" applyFont="1" applyFill="1" applyBorder="1" applyAlignment="1" applyProtection="1">
      <alignment vertical="center" wrapText="1"/>
      <protection/>
    </xf>
    <xf numFmtId="0" fontId="12" fillId="0" borderId="19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2" xfId="0" applyNumberFormat="1" applyFont="1" applyFill="1" applyBorder="1" applyAlignment="1" applyProtection="1">
      <alignment vertical="center" wrapText="1"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2" fontId="11" fillId="0" borderId="0" xfId="0" applyNumberFormat="1" applyFont="1" applyAlignment="1">
      <alignment vertical="center" wrapText="1"/>
    </xf>
    <xf numFmtId="2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wrapText="1"/>
    </xf>
    <xf numFmtId="2" fontId="11" fillId="0" borderId="13" xfId="0" applyNumberFormat="1" applyFont="1" applyBorder="1" applyAlignment="1">
      <alignment vertical="center"/>
    </xf>
    <xf numFmtId="2" fontId="11" fillId="0" borderId="14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vertical="center" wrapText="1"/>
    </xf>
    <xf numFmtId="2" fontId="11" fillId="0" borderId="0" xfId="0" applyNumberFormat="1" applyFont="1" applyAlignment="1">
      <alignment horizontal="center" wrapText="1"/>
    </xf>
    <xf numFmtId="2" fontId="11" fillId="0" borderId="13" xfId="0" applyNumberFormat="1" applyFont="1" applyBorder="1" applyAlignment="1">
      <alignment vertical="center" wrapText="1"/>
    </xf>
    <xf numFmtId="2" fontId="11" fillId="0" borderId="14" xfId="0" applyNumberFormat="1" applyFont="1" applyBorder="1" applyAlignment="1">
      <alignment vertical="center" wrapText="1"/>
    </xf>
    <xf numFmtId="0" fontId="11" fillId="0" borderId="18" xfId="0" applyNumberFormat="1" applyFont="1" applyFill="1" applyBorder="1" applyAlignment="1">
      <alignment vertical="center"/>
    </xf>
    <xf numFmtId="0" fontId="11" fillId="0" borderId="20" xfId="0" applyNumberFormat="1" applyFont="1" applyFill="1" applyBorder="1" applyAlignment="1">
      <alignment vertical="center"/>
    </xf>
    <xf numFmtId="2" fontId="57" fillId="0" borderId="13" xfId="0" applyNumberFormat="1" applyFont="1" applyBorder="1" applyAlignment="1">
      <alignment vertical="center" wrapText="1"/>
    </xf>
    <xf numFmtId="2" fontId="57" fillId="0" borderId="14" xfId="0" applyNumberFormat="1" applyFont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2" fontId="14" fillId="0" borderId="16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vertical="center" wrapText="1"/>
    </xf>
    <xf numFmtId="0" fontId="14" fillId="0" borderId="15" xfId="0" applyNumberFormat="1" applyFont="1" applyFill="1" applyBorder="1" applyAlignment="1">
      <alignment vertical="center" wrapText="1"/>
    </xf>
    <xf numFmtId="0" fontId="14" fillId="0" borderId="16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1" xfId="53" applyFont="1" applyBorder="1" applyAlignment="1">
      <alignment horizontal="left" vertical="center" wrapText="1"/>
      <protection/>
    </xf>
    <xf numFmtId="0" fontId="55" fillId="0" borderId="16" xfId="53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5" fillId="0" borderId="11" xfId="53" applyFont="1" applyBorder="1" applyAlignment="1">
      <alignment horizontal="center" vertical="center" wrapText="1"/>
      <protection/>
    </xf>
    <xf numFmtId="0" fontId="55" fillId="0" borderId="16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5" fillId="0" borderId="11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6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2"/>
  <sheetViews>
    <sheetView tabSelected="1" zoomScale="70" zoomScaleNormal="70" zoomScalePageLayoutView="0" workbookViewId="0" topLeftCell="C1">
      <pane ySplit="9" topLeftCell="A10" activePane="bottomLeft" state="frozen"/>
      <selection pane="topLeft" activeCell="A1" sqref="A1"/>
      <selection pane="bottomLeft" activeCell="X6" sqref="X6"/>
    </sheetView>
  </sheetViews>
  <sheetFormatPr defaultColWidth="9.00390625" defaultRowHeight="12.75"/>
  <cols>
    <col min="1" max="1" width="8.625" style="45" bestFit="1" customWidth="1"/>
    <col min="2" max="2" width="58.375" style="46" customWidth="1"/>
    <col min="3" max="3" width="16.875" style="46" customWidth="1"/>
    <col min="4" max="8" width="15.00390625" style="46" bestFit="1" customWidth="1"/>
    <col min="9" max="9" width="15.625" style="46" customWidth="1"/>
    <col min="10" max="10" width="14.75390625" style="46" customWidth="1"/>
    <col min="11" max="26" width="16.125" style="46" customWidth="1"/>
    <col min="27" max="16384" width="9.125" style="46" customWidth="1"/>
  </cols>
  <sheetData>
    <row r="1" spans="22:26" ht="18.75">
      <c r="V1" s="92" t="s">
        <v>162</v>
      </c>
      <c r="W1" s="92"/>
      <c r="X1" s="92"/>
      <c r="Y1" s="92"/>
      <c r="Z1" s="92"/>
    </row>
    <row r="2" spans="22:26" ht="18.75" customHeight="1">
      <c r="V2" s="87" t="s">
        <v>164</v>
      </c>
      <c r="W2" s="87"/>
      <c r="X2" s="87"/>
      <c r="Y2" s="87"/>
      <c r="Z2" s="87"/>
    </row>
    <row r="3" spans="2:26" ht="18.7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V3" s="87"/>
      <c r="W3" s="87"/>
      <c r="X3" s="87"/>
      <c r="Y3" s="87"/>
      <c r="Z3" s="87"/>
    </row>
    <row r="4" spans="2:25" ht="18.75">
      <c r="B4" s="86" t="s">
        <v>163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2:25" ht="18.7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47"/>
      <c r="S5" s="47"/>
      <c r="T5" s="47"/>
      <c r="U5" s="47"/>
      <c r="V5" s="47"/>
      <c r="W5" s="47"/>
      <c r="X5" s="47"/>
      <c r="Y5" s="47"/>
    </row>
    <row r="7" spans="1:26" s="50" customFormat="1" ht="18.75">
      <c r="A7" s="75" t="s">
        <v>91</v>
      </c>
      <c r="B7" s="78" t="s">
        <v>0</v>
      </c>
      <c r="C7" s="78" t="s">
        <v>1</v>
      </c>
      <c r="D7" s="49" t="s">
        <v>2</v>
      </c>
      <c r="E7" s="49" t="s">
        <v>2</v>
      </c>
      <c r="F7" s="49" t="s">
        <v>2</v>
      </c>
      <c r="G7" s="49" t="s">
        <v>2</v>
      </c>
      <c r="H7" s="49" t="s">
        <v>3</v>
      </c>
      <c r="I7" s="78" t="s">
        <v>4</v>
      </c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s="50" customFormat="1" ht="18.75">
      <c r="A8" s="76"/>
      <c r="B8" s="78"/>
      <c r="C8" s="78"/>
      <c r="D8" s="78">
        <v>2014</v>
      </c>
      <c r="E8" s="78">
        <v>2015</v>
      </c>
      <c r="F8" s="78">
        <v>2016</v>
      </c>
      <c r="G8" s="78">
        <v>2017</v>
      </c>
      <c r="H8" s="78">
        <v>2018</v>
      </c>
      <c r="I8" s="79">
        <v>2019</v>
      </c>
      <c r="J8" s="80"/>
      <c r="K8" s="81"/>
      <c r="L8" s="79">
        <v>2020</v>
      </c>
      <c r="M8" s="80"/>
      <c r="N8" s="81"/>
      <c r="O8" s="82">
        <v>2021</v>
      </c>
      <c r="P8" s="83"/>
      <c r="Q8" s="84"/>
      <c r="R8" s="79">
        <v>2022</v>
      </c>
      <c r="S8" s="80"/>
      <c r="T8" s="81"/>
      <c r="U8" s="79">
        <v>2023</v>
      </c>
      <c r="V8" s="80"/>
      <c r="W8" s="81"/>
      <c r="X8" s="82">
        <v>2024</v>
      </c>
      <c r="Y8" s="83"/>
      <c r="Z8" s="84"/>
    </row>
    <row r="9" spans="1:26" s="50" customFormat="1" ht="56.25">
      <c r="A9" s="77"/>
      <c r="B9" s="78"/>
      <c r="C9" s="78"/>
      <c r="D9" s="78"/>
      <c r="E9" s="78"/>
      <c r="F9" s="78"/>
      <c r="G9" s="78"/>
      <c r="H9" s="78"/>
      <c r="I9" s="49" t="s">
        <v>98</v>
      </c>
      <c r="J9" s="49" t="s">
        <v>99</v>
      </c>
      <c r="K9" s="49" t="s">
        <v>100</v>
      </c>
      <c r="L9" s="49" t="s">
        <v>98</v>
      </c>
      <c r="M9" s="49" t="s">
        <v>99</v>
      </c>
      <c r="N9" s="49" t="s">
        <v>100</v>
      </c>
      <c r="O9" s="49" t="s">
        <v>98</v>
      </c>
      <c r="P9" s="49" t="s">
        <v>99</v>
      </c>
      <c r="Q9" s="49" t="s">
        <v>100</v>
      </c>
      <c r="R9" s="49" t="s">
        <v>98</v>
      </c>
      <c r="S9" s="49" t="s">
        <v>99</v>
      </c>
      <c r="T9" s="49" t="s">
        <v>100</v>
      </c>
      <c r="U9" s="49" t="s">
        <v>98</v>
      </c>
      <c r="V9" s="49" t="s">
        <v>99</v>
      </c>
      <c r="W9" s="49" t="s">
        <v>100</v>
      </c>
      <c r="X9" s="49" t="s">
        <v>98</v>
      </c>
      <c r="Y9" s="49" t="s">
        <v>99</v>
      </c>
      <c r="Z9" s="49" t="s">
        <v>100</v>
      </c>
    </row>
    <row r="10" spans="1:26" ht="18.75">
      <c r="A10" s="88" t="s">
        <v>5</v>
      </c>
      <c r="B10" s="89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37.5">
      <c r="A11" s="90">
        <v>1</v>
      </c>
      <c r="B11" s="91" t="s">
        <v>42</v>
      </c>
      <c r="C11" s="51" t="s">
        <v>12</v>
      </c>
      <c r="D11" s="51">
        <v>53.2</v>
      </c>
      <c r="E11" s="51">
        <v>53.4</v>
      </c>
      <c r="F11" s="51">
        <v>54.1</v>
      </c>
      <c r="G11" s="51">
        <v>54.3</v>
      </c>
      <c r="H11" s="51">
        <v>54.3</v>
      </c>
      <c r="I11" s="51">
        <v>54.3</v>
      </c>
      <c r="J11" s="51">
        <v>54.5</v>
      </c>
      <c r="K11" s="51">
        <v>54.7</v>
      </c>
      <c r="L11" s="51">
        <v>54.5</v>
      </c>
      <c r="M11" s="51">
        <v>54.7</v>
      </c>
      <c r="N11" s="52">
        <v>54.9</v>
      </c>
      <c r="O11" s="52">
        <v>54.7</v>
      </c>
      <c r="P11" s="52">
        <v>54.9</v>
      </c>
      <c r="Q11" s="52">
        <v>55.1</v>
      </c>
      <c r="R11" s="51">
        <v>54.9</v>
      </c>
      <c r="S11" s="51">
        <v>55.1</v>
      </c>
      <c r="T11" s="51">
        <v>55.3</v>
      </c>
      <c r="U11" s="51">
        <v>55.1</v>
      </c>
      <c r="V11" s="51">
        <v>55.3</v>
      </c>
      <c r="W11" s="52">
        <v>55.5</v>
      </c>
      <c r="X11" s="52">
        <v>55.3</v>
      </c>
      <c r="Y11" s="52">
        <v>55.5</v>
      </c>
      <c r="Z11" s="52">
        <v>55.7</v>
      </c>
    </row>
    <row r="12" spans="1:26" ht="56.25">
      <c r="A12" s="90"/>
      <c r="B12" s="91"/>
      <c r="C12" s="51" t="s">
        <v>6</v>
      </c>
      <c r="D12" s="51">
        <v>99.8</v>
      </c>
      <c r="E12" s="51">
        <f>E11/D11*100</f>
        <v>100.37593984962405</v>
      </c>
      <c r="F12" s="51">
        <f>F11/E11*100</f>
        <v>101.31086142322098</v>
      </c>
      <c r="G12" s="51">
        <f>G11/F11*100</f>
        <v>100.36968576709795</v>
      </c>
      <c r="H12" s="51">
        <f>H11/G11*100</f>
        <v>100</v>
      </c>
      <c r="I12" s="51">
        <f>I11/H11*100</f>
        <v>100</v>
      </c>
      <c r="J12" s="51">
        <f>J11/H11*100</f>
        <v>100.3683241252302</v>
      </c>
      <c r="K12" s="51">
        <f>K11/H11*100</f>
        <v>100.73664825046042</v>
      </c>
      <c r="L12" s="51">
        <f>L11/I11*100</f>
        <v>100.3683241252302</v>
      </c>
      <c r="M12" s="51">
        <f>M11/J11*100</f>
        <v>100.36697247706424</v>
      </c>
      <c r="N12" s="51">
        <f>N11/K11*100</f>
        <v>100.36563071297988</v>
      </c>
      <c r="O12" s="51">
        <f aca="true" t="shared" si="0" ref="O12:Z12">O11/L11*100</f>
        <v>100.36697247706424</v>
      </c>
      <c r="P12" s="51">
        <f t="shared" si="0"/>
        <v>100.36563071297988</v>
      </c>
      <c r="Q12" s="51">
        <f t="shared" si="0"/>
        <v>100.36429872495447</v>
      </c>
      <c r="R12" s="51">
        <f t="shared" si="0"/>
        <v>100.36563071297988</v>
      </c>
      <c r="S12" s="51">
        <f t="shared" si="0"/>
        <v>100.36429872495447</v>
      </c>
      <c r="T12" s="51">
        <f t="shared" si="0"/>
        <v>100.36297640653358</v>
      </c>
      <c r="U12" s="51">
        <f t="shared" si="0"/>
        <v>100.36429872495447</v>
      </c>
      <c r="V12" s="51">
        <f t="shared" si="0"/>
        <v>100.36297640653358</v>
      </c>
      <c r="W12" s="51">
        <f t="shared" si="0"/>
        <v>100.3616636528029</v>
      </c>
      <c r="X12" s="51">
        <f t="shared" si="0"/>
        <v>100.36297640653358</v>
      </c>
      <c r="Y12" s="51">
        <f t="shared" si="0"/>
        <v>100.3616636528029</v>
      </c>
      <c r="Z12" s="51">
        <f t="shared" si="0"/>
        <v>100.36036036036036</v>
      </c>
    </row>
    <row r="13" spans="1:26" ht="37.5">
      <c r="A13" s="53">
        <v>2</v>
      </c>
      <c r="B13" s="51" t="s">
        <v>44</v>
      </c>
      <c r="C13" s="51" t="s">
        <v>45</v>
      </c>
      <c r="D13" s="51">
        <v>71</v>
      </c>
      <c r="E13" s="51">
        <v>71</v>
      </c>
      <c r="F13" s="51">
        <v>71</v>
      </c>
      <c r="G13" s="51">
        <v>71</v>
      </c>
      <c r="H13" s="51">
        <v>71</v>
      </c>
      <c r="I13" s="51">
        <v>70.8</v>
      </c>
      <c r="J13" s="51">
        <v>71</v>
      </c>
      <c r="K13" s="51">
        <v>71.5</v>
      </c>
      <c r="L13" s="51">
        <v>70.9</v>
      </c>
      <c r="M13" s="51">
        <v>71.1</v>
      </c>
      <c r="N13" s="52">
        <v>72</v>
      </c>
      <c r="O13" s="52">
        <v>71</v>
      </c>
      <c r="P13" s="52">
        <v>71.5</v>
      </c>
      <c r="Q13" s="52">
        <v>73</v>
      </c>
      <c r="R13" s="51">
        <v>71.1</v>
      </c>
      <c r="S13" s="51">
        <v>72</v>
      </c>
      <c r="T13" s="51">
        <v>73.5</v>
      </c>
      <c r="U13" s="51">
        <v>71.2</v>
      </c>
      <c r="V13" s="51">
        <v>72.5</v>
      </c>
      <c r="W13" s="52">
        <v>74</v>
      </c>
      <c r="X13" s="52">
        <v>71.4</v>
      </c>
      <c r="Y13" s="52">
        <v>73</v>
      </c>
      <c r="Z13" s="52">
        <v>75</v>
      </c>
    </row>
    <row r="14" spans="1:26" ht="37.5">
      <c r="A14" s="90">
        <v>3</v>
      </c>
      <c r="B14" s="91" t="s">
        <v>14</v>
      </c>
      <c r="C14" s="51" t="s">
        <v>12</v>
      </c>
      <c r="D14" s="51">
        <v>0.84</v>
      </c>
      <c r="E14" s="51">
        <v>0.73</v>
      </c>
      <c r="F14" s="51">
        <v>0.77</v>
      </c>
      <c r="G14" s="51">
        <v>0.65</v>
      </c>
      <c r="H14" s="51">
        <v>0.62</v>
      </c>
      <c r="I14" s="51">
        <f>I16*I11/1000</f>
        <v>0.51585</v>
      </c>
      <c r="J14" s="51">
        <f aca="true" t="shared" si="1" ref="J14:Z14">J16*J11/1000</f>
        <v>0.545</v>
      </c>
      <c r="K14" s="51">
        <f t="shared" si="1"/>
        <v>0.57982</v>
      </c>
      <c r="L14" s="51">
        <f t="shared" si="1"/>
        <v>0.5395500000000001</v>
      </c>
      <c r="M14" s="51">
        <f t="shared" si="1"/>
        <v>0.55794</v>
      </c>
      <c r="N14" s="51">
        <f t="shared" si="1"/>
        <v>0.5874299999999999</v>
      </c>
      <c r="O14" s="51">
        <f t="shared" si="1"/>
        <v>0.544265</v>
      </c>
      <c r="P14" s="51">
        <f t="shared" si="1"/>
        <v>0.57096</v>
      </c>
      <c r="Q14" s="51">
        <f t="shared" si="1"/>
        <v>0.6005900000000001</v>
      </c>
      <c r="R14" s="51">
        <f t="shared" si="1"/>
        <v>0.549</v>
      </c>
      <c r="S14" s="51">
        <f t="shared" si="1"/>
        <v>0.5895699999999999</v>
      </c>
      <c r="T14" s="51">
        <f t="shared" si="1"/>
        <v>0.6083</v>
      </c>
      <c r="U14" s="51">
        <f t="shared" si="1"/>
        <v>0.55651</v>
      </c>
      <c r="V14" s="51">
        <f t="shared" si="1"/>
        <v>0.60277</v>
      </c>
      <c r="W14" s="51">
        <f t="shared" si="1"/>
        <v>0.6215999999999999</v>
      </c>
      <c r="X14" s="51">
        <f t="shared" si="1"/>
        <v>0.5640599999999999</v>
      </c>
      <c r="Y14" s="51">
        <f t="shared" si="1"/>
        <v>0.6105</v>
      </c>
      <c r="Z14" s="51">
        <f t="shared" si="1"/>
        <v>0.6405500000000001</v>
      </c>
    </row>
    <row r="15" spans="1:26" ht="56.25">
      <c r="A15" s="90"/>
      <c r="B15" s="91"/>
      <c r="C15" s="51" t="s">
        <v>6</v>
      </c>
      <c r="D15" s="51">
        <v>102.4</v>
      </c>
      <c r="E15" s="51">
        <f>E14/D14*100</f>
        <v>86.90476190476191</v>
      </c>
      <c r="F15" s="51">
        <f>F14/E14*100</f>
        <v>105.47945205479452</v>
      </c>
      <c r="G15" s="51">
        <f>G14/F14*100</f>
        <v>84.41558441558442</v>
      </c>
      <c r="H15" s="51">
        <f>H14/G14*100</f>
        <v>95.38461538461537</v>
      </c>
      <c r="I15" s="54">
        <f>I14/H14*100</f>
        <v>83.20161290322581</v>
      </c>
      <c r="J15" s="54">
        <f>J14/H14*100</f>
        <v>87.90322580645163</v>
      </c>
      <c r="K15" s="54">
        <f aca="true" t="shared" si="2" ref="K15:Z15">K14/H14*100</f>
        <v>93.51935483870967</v>
      </c>
      <c r="L15" s="54">
        <f t="shared" si="2"/>
        <v>104.59435882523991</v>
      </c>
      <c r="M15" s="54">
        <f t="shared" si="2"/>
        <v>102.37431192660549</v>
      </c>
      <c r="N15" s="55">
        <f t="shared" si="2"/>
        <v>101.31247628574383</v>
      </c>
      <c r="O15" s="55">
        <f t="shared" si="2"/>
        <v>100.87387637846352</v>
      </c>
      <c r="P15" s="55">
        <f t="shared" si="2"/>
        <v>102.33358425637167</v>
      </c>
      <c r="Q15" s="55">
        <f t="shared" si="2"/>
        <v>102.24026692542094</v>
      </c>
      <c r="R15" s="54">
        <f t="shared" si="2"/>
        <v>100.8699806160602</v>
      </c>
      <c r="S15" s="54">
        <f t="shared" si="2"/>
        <v>103.25942272663582</v>
      </c>
      <c r="T15" s="54">
        <f t="shared" si="2"/>
        <v>101.28373765796965</v>
      </c>
      <c r="U15" s="54">
        <f t="shared" si="2"/>
        <v>101.36794171220399</v>
      </c>
      <c r="V15" s="54">
        <f t="shared" si="2"/>
        <v>102.23891989076786</v>
      </c>
      <c r="W15" s="55">
        <f t="shared" si="2"/>
        <v>102.18642117376295</v>
      </c>
      <c r="X15" s="55">
        <f t="shared" si="2"/>
        <v>101.35666924224182</v>
      </c>
      <c r="Y15" s="55">
        <f t="shared" si="2"/>
        <v>101.28241286062678</v>
      </c>
      <c r="Z15" s="55">
        <f t="shared" si="2"/>
        <v>103.04858429858432</v>
      </c>
    </row>
    <row r="16" spans="1:26" ht="56.25">
      <c r="A16" s="53">
        <v>4</v>
      </c>
      <c r="B16" s="51" t="s">
        <v>46</v>
      </c>
      <c r="C16" s="51" t="s">
        <v>47</v>
      </c>
      <c r="D16" s="51">
        <v>14.7</v>
      </c>
      <c r="E16" s="51">
        <v>13.6</v>
      </c>
      <c r="F16" s="51">
        <v>14.2</v>
      </c>
      <c r="G16" s="51">
        <v>13.3</v>
      </c>
      <c r="H16" s="51">
        <v>10.6</v>
      </c>
      <c r="I16" s="51">
        <v>9.5</v>
      </c>
      <c r="J16" s="51">
        <v>10</v>
      </c>
      <c r="K16" s="51">
        <v>10.6</v>
      </c>
      <c r="L16" s="51">
        <v>9.9</v>
      </c>
      <c r="M16" s="51">
        <v>10.2</v>
      </c>
      <c r="N16" s="52">
        <v>10.7</v>
      </c>
      <c r="O16" s="52">
        <v>9.95</v>
      </c>
      <c r="P16" s="52">
        <v>10.4</v>
      </c>
      <c r="Q16" s="52">
        <v>10.9</v>
      </c>
      <c r="R16" s="51">
        <v>10</v>
      </c>
      <c r="S16" s="51">
        <v>10.7</v>
      </c>
      <c r="T16" s="51">
        <v>11</v>
      </c>
      <c r="U16" s="51">
        <v>10.1</v>
      </c>
      <c r="V16" s="51">
        <v>10.9</v>
      </c>
      <c r="W16" s="52">
        <v>11.2</v>
      </c>
      <c r="X16" s="52">
        <v>10.2</v>
      </c>
      <c r="Y16" s="52">
        <v>11</v>
      </c>
      <c r="Z16" s="52">
        <v>11.5</v>
      </c>
    </row>
    <row r="17" spans="1:26" ht="37.5">
      <c r="A17" s="90">
        <v>5</v>
      </c>
      <c r="B17" s="91" t="s">
        <v>15</v>
      </c>
      <c r="C17" s="51" t="s">
        <v>12</v>
      </c>
      <c r="D17" s="51">
        <v>0.54</v>
      </c>
      <c r="E17" s="51">
        <v>0.53</v>
      </c>
      <c r="F17" s="51">
        <v>0.53</v>
      </c>
      <c r="G17" s="51">
        <v>0.47</v>
      </c>
      <c r="H17" s="51">
        <v>0.51</v>
      </c>
      <c r="I17" s="51">
        <f>I19*I11/1000</f>
        <v>0.5701499999999999</v>
      </c>
      <c r="J17" s="51">
        <f aca="true" t="shared" si="3" ref="J17:Z17">J19*J11/1000</f>
        <v>0.545</v>
      </c>
      <c r="K17" s="51">
        <f t="shared" si="3"/>
        <v>0.51965</v>
      </c>
      <c r="L17" s="51">
        <f t="shared" si="3"/>
        <v>0.56135</v>
      </c>
      <c r="M17" s="51">
        <f t="shared" si="3"/>
        <v>0.5360600000000001</v>
      </c>
      <c r="N17" s="51">
        <f t="shared" si="3"/>
        <v>0.5105700000000001</v>
      </c>
      <c r="O17" s="51">
        <f t="shared" si="3"/>
        <v>0.55794</v>
      </c>
      <c r="P17" s="51">
        <f t="shared" si="3"/>
        <v>0.52155</v>
      </c>
      <c r="Q17" s="51">
        <f t="shared" si="3"/>
        <v>0.50141</v>
      </c>
      <c r="R17" s="51">
        <f t="shared" si="3"/>
        <v>0.55449</v>
      </c>
      <c r="S17" s="51">
        <f t="shared" si="3"/>
        <v>0.5179400000000001</v>
      </c>
      <c r="T17" s="51">
        <f t="shared" si="3"/>
        <v>0.4977</v>
      </c>
      <c r="U17" s="51">
        <f t="shared" si="3"/>
        <v>0.551</v>
      </c>
      <c r="V17" s="51">
        <f t="shared" si="3"/>
        <v>0.5087599999999999</v>
      </c>
      <c r="W17" s="51">
        <f t="shared" si="3"/>
        <v>0.49395000000000006</v>
      </c>
      <c r="X17" s="51">
        <f t="shared" si="3"/>
        <v>0.5419400000000001</v>
      </c>
      <c r="Y17" s="51">
        <f t="shared" si="3"/>
        <v>0.4995</v>
      </c>
      <c r="Z17" s="51">
        <f t="shared" si="3"/>
        <v>0.48458999999999997</v>
      </c>
    </row>
    <row r="18" spans="1:26" ht="56.25">
      <c r="A18" s="90"/>
      <c r="B18" s="91"/>
      <c r="C18" s="51" t="s">
        <v>6</v>
      </c>
      <c r="D18" s="51">
        <v>101.9</v>
      </c>
      <c r="E18" s="51">
        <f>E17/D17*100</f>
        <v>98.14814814814815</v>
      </c>
      <c r="F18" s="51">
        <f>F17/E17*100</f>
        <v>100</v>
      </c>
      <c r="G18" s="51">
        <f>G17/F17*100</f>
        <v>88.67924528301886</v>
      </c>
      <c r="H18" s="51">
        <f>H17/G17*100</f>
        <v>108.51063829787235</v>
      </c>
      <c r="I18" s="51">
        <f>I17/H17*100</f>
        <v>111.7941176470588</v>
      </c>
      <c r="J18" s="51">
        <f>J17/H17*100</f>
        <v>106.86274509803921</v>
      </c>
      <c r="K18" s="51">
        <f aca="true" t="shared" si="4" ref="K18:Z18">K17/H17*100</f>
        <v>101.89215686274508</v>
      </c>
      <c r="L18" s="51">
        <f t="shared" si="4"/>
        <v>98.45654652284487</v>
      </c>
      <c r="M18" s="51">
        <f t="shared" si="4"/>
        <v>98.35963302752295</v>
      </c>
      <c r="N18" s="52">
        <f t="shared" si="4"/>
        <v>98.25267006639086</v>
      </c>
      <c r="O18" s="52">
        <f t="shared" si="4"/>
        <v>99.3925358510733</v>
      </c>
      <c r="P18" s="52">
        <f t="shared" si="4"/>
        <v>97.29321344625599</v>
      </c>
      <c r="Q18" s="52">
        <f t="shared" si="4"/>
        <v>98.20592670936404</v>
      </c>
      <c r="R18" s="51">
        <f t="shared" si="4"/>
        <v>99.38165394128401</v>
      </c>
      <c r="S18" s="51">
        <f t="shared" si="4"/>
        <v>99.30783242258654</v>
      </c>
      <c r="T18" s="51">
        <f t="shared" si="4"/>
        <v>99.26008655591232</v>
      </c>
      <c r="U18" s="51">
        <f t="shared" si="4"/>
        <v>99.37059279698461</v>
      </c>
      <c r="V18" s="51">
        <f t="shared" si="4"/>
        <v>98.22759392979879</v>
      </c>
      <c r="W18" s="52">
        <f t="shared" si="4"/>
        <v>99.24653405666065</v>
      </c>
      <c r="X18" s="52">
        <f t="shared" si="4"/>
        <v>98.35571687840292</v>
      </c>
      <c r="Y18" s="52">
        <f t="shared" si="4"/>
        <v>98.17988835600285</v>
      </c>
      <c r="Z18" s="52">
        <f t="shared" si="4"/>
        <v>98.10507136349831</v>
      </c>
    </row>
    <row r="19" spans="1:26" ht="56.25">
      <c r="A19" s="53">
        <v>6</v>
      </c>
      <c r="B19" s="51" t="s">
        <v>48</v>
      </c>
      <c r="C19" s="51" t="s">
        <v>47</v>
      </c>
      <c r="D19" s="51">
        <v>14.2</v>
      </c>
      <c r="E19" s="51">
        <v>9.6</v>
      </c>
      <c r="F19" s="51">
        <v>9.9</v>
      </c>
      <c r="G19" s="51">
        <v>8.7</v>
      </c>
      <c r="H19" s="51">
        <v>10</v>
      </c>
      <c r="I19" s="51">
        <v>10.5</v>
      </c>
      <c r="J19" s="51">
        <v>10</v>
      </c>
      <c r="K19" s="51">
        <v>9.5</v>
      </c>
      <c r="L19" s="51">
        <v>10.3</v>
      </c>
      <c r="M19" s="51">
        <v>9.8</v>
      </c>
      <c r="N19" s="52">
        <v>9.3</v>
      </c>
      <c r="O19" s="52">
        <v>10.2</v>
      </c>
      <c r="P19" s="52">
        <v>9.5</v>
      </c>
      <c r="Q19" s="52">
        <v>9.1</v>
      </c>
      <c r="R19" s="51">
        <v>10.1</v>
      </c>
      <c r="S19" s="51">
        <v>9.4</v>
      </c>
      <c r="T19" s="51">
        <v>9</v>
      </c>
      <c r="U19" s="51">
        <v>10</v>
      </c>
      <c r="V19" s="51">
        <v>9.2</v>
      </c>
      <c r="W19" s="52">
        <v>8.9</v>
      </c>
      <c r="X19" s="52">
        <v>9.8</v>
      </c>
      <c r="Y19" s="52">
        <v>9</v>
      </c>
      <c r="Z19" s="52">
        <v>8.7</v>
      </c>
    </row>
    <row r="20" spans="1:26" ht="37.5">
      <c r="A20" s="53">
        <v>7</v>
      </c>
      <c r="B20" s="51" t="s">
        <v>16</v>
      </c>
      <c r="C20" s="51" t="s">
        <v>12</v>
      </c>
      <c r="D20" s="51">
        <f>D14-D17</f>
        <v>0.29999999999999993</v>
      </c>
      <c r="E20" s="51">
        <f>E14-E17</f>
        <v>0.19999999999999996</v>
      </c>
      <c r="F20" s="51">
        <f>F14-F17</f>
        <v>0.24</v>
      </c>
      <c r="G20" s="51">
        <f>G14-G17</f>
        <v>0.18000000000000005</v>
      </c>
      <c r="H20" s="51">
        <f>H14-H17</f>
        <v>0.10999999999999999</v>
      </c>
      <c r="I20" s="51">
        <f aca="true" t="shared" si="5" ref="I20:Z20">I14-I17</f>
        <v>-0.054299999999999904</v>
      </c>
      <c r="J20" s="51">
        <f t="shared" si="5"/>
        <v>0</v>
      </c>
      <c r="K20" s="51">
        <f t="shared" si="5"/>
        <v>0.06017000000000006</v>
      </c>
      <c r="L20" s="51">
        <f t="shared" si="5"/>
        <v>-0.02179999999999993</v>
      </c>
      <c r="M20" s="51">
        <f t="shared" si="5"/>
        <v>0.0218799999999999</v>
      </c>
      <c r="N20" s="51">
        <f t="shared" si="5"/>
        <v>0.07685999999999982</v>
      </c>
      <c r="O20" s="51">
        <f t="shared" si="5"/>
        <v>-0.013674999999999993</v>
      </c>
      <c r="P20" s="51">
        <f t="shared" si="5"/>
        <v>0.049410000000000065</v>
      </c>
      <c r="Q20" s="51">
        <f t="shared" si="5"/>
        <v>0.09918000000000005</v>
      </c>
      <c r="R20" s="51">
        <f t="shared" si="5"/>
        <v>-0.005489999999999995</v>
      </c>
      <c r="S20" s="51">
        <f t="shared" si="5"/>
        <v>0.07162999999999986</v>
      </c>
      <c r="T20" s="51">
        <f t="shared" si="5"/>
        <v>0.11059999999999998</v>
      </c>
      <c r="U20" s="51">
        <f t="shared" si="5"/>
        <v>0.005509999999999904</v>
      </c>
      <c r="V20" s="51">
        <f t="shared" si="5"/>
        <v>0.09401000000000015</v>
      </c>
      <c r="W20" s="51">
        <f t="shared" si="5"/>
        <v>0.12764999999999987</v>
      </c>
      <c r="X20" s="51">
        <f t="shared" si="5"/>
        <v>0.022119999999999806</v>
      </c>
      <c r="Y20" s="51">
        <f t="shared" si="5"/>
        <v>0.11100000000000004</v>
      </c>
      <c r="Z20" s="51">
        <f t="shared" si="5"/>
        <v>0.1559600000000001</v>
      </c>
    </row>
    <row r="21" spans="1:26" ht="56.25">
      <c r="A21" s="53">
        <v>8</v>
      </c>
      <c r="B21" s="51" t="s">
        <v>49</v>
      </c>
      <c r="C21" s="51" t="s">
        <v>47</v>
      </c>
      <c r="D21" s="51">
        <f aca="true" t="shared" si="6" ref="D21:Z21">D20/D11*100</f>
        <v>0.5639097744360901</v>
      </c>
      <c r="E21" s="51">
        <f t="shared" si="6"/>
        <v>0.3745318352059924</v>
      </c>
      <c r="F21" s="51">
        <f t="shared" si="6"/>
        <v>0.44362292051756</v>
      </c>
      <c r="G21" s="51">
        <f t="shared" si="6"/>
        <v>0.3314917127071824</v>
      </c>
      <c r="H21" s="51">
        <f t="shared" si="6"/>
        <v>0.2025782688766114</v>
      </c>
      <c r="I21" s="51">
        <f t="shared" si="6"/>
        <v>-0.09999999999999983</v>
      </c>
      <c r="J21" s="51">
        <f t="shared" si="6"/>
        <v>0</v>
      </c>
      <c r="K21" s="51">
        <f t="shared" si="6"/>
        <v>0.1100000000000001</v>
      </c>
      <c r="L21" s="51">
        <f t="shared" si="6"/>
        <v>-0.03999999999999987</v>
      </c>
      <c r="M21" s="51">
        <f t="shared" si="6"/>
        <v>0.039999999999999813</v>
      </c>
      <c r="N21" s="51">
        <f t="shared" si="6"/>
        <v>0.13999999999999968</v>
      </c>
      <c r="O21" s="51">
        <f t="shared" si="6"/>
        <v>-0.024999999999999984</v>
      </c>
      <c r="P21" s="51">
        <f t="shared" si="6"/>
        <v>0.09000000000000012</v>
      </c>
      <c r="Q21" s="51">
        <f t="shared" si="6"/>
        <v>0.18000000000000008</v>
      </c>
      <c r="R21" s="51">
        <f t="shared" si="6"/>
        <v>-0.009999999999999992</v>
      </c>
      <c r="S21" s="51">
        <f t="shared" si="6"/>
        <v>0.12999999999999973</v>
      </c>
      <c r="T21" s="51">
        <f t="shared" si="6"/>
        <v>0.19999999999999996</v>
      </c>
      <c r="U21" s="51">
        <f t="shared" si="6"/>
        <v>0.009999999999999825</v>
      </c>
      <c r="V21" s="51">
        <f t="shared" si="6"/>
        <v>0.17000000000000026</v>
      </c>
      <c r="W21" s="51">
        <f t="shared" si="6"/>
        <v>0.2299999999999998</v>
      </c>
      <c r="X21" s="51">
        <f t="shared" si="6"/>
        <v>0.03999999999999965</v>
      </c>
      <c r="Y21" s="51">
        <f t="shared" si="6"/>
        <v>0.2000000000000001</v>
      </c>
      <c r="Z21" s="51">
        <f t="shared" si="6"/>
        <v>0.2800000000000002</v>
      </c>
    </row>
    <row r="22" spans="1:26" ht="37.5">
      <c r="A22" s="53">
        <v>9</v>
      </c>
      <c r="B22" s="51" t="s">
        <v>20</v>
      </c>
      <c r="C22" s="51" t="s">
        <v>12</v>
      </c>
      <c r="D22" s="51">
        <v>-0.073</v>
      </c>
      <c r="E22" s="51">
        <v>-0.14</v>
      </c>
      <c r="F22" s="51">
        <v>0.3</v>
      </c>
      <c r="G22" s="51">
        <v>-0.06</v>
      </c>
      <c r="H22" s="51">
        <v>-0.1</v>
      </c>
      <c r="I22" s="51">
        <v>-0.08</v>
      </c>
      <c r="J22" s="51">
        <v>0.01</v>
      </c>
      <c r="K22" s="51">
        <v>0.05</v>
      </c>
      <c r="L22" s="51">
        <v>-0.01</v>
      </c>
      <c r="M22" s="51">
        <v>0.05</v>
      </c>
      <c r="N22" s="52">
        <v>0.07</v>
      </c>
      <c r="O22" s="52">
        <v>-0.05</v>
      </c>
      <c r="P22" s="52">
        <v>0.06</v>
      </c>
      <c r="Q22" s="52">
        <v>0.08</v>
      </c>
      <c r="R22" s="51">
        <v>-0.01</v>
      </c>
      <c r="S22" s="51">
        <v>0.06</v>
      </c>
      <c r="T22" s="51">
        <v>0.1</v>
      </c>
      <c r="U22" s="51">
        <v>0.01</v>
      </c>
      <c r="V22" s="51">
        <v>0.07</v>
      </c>
      <c r="W22" s="52">
        <v>0.11</v>
      </c>
      <c r="X22" s="52">
        <v>0.02</v>
      </c>
      <c r="Y22" s="52">
        <v>0.09</v>
      </c>
      <c r="Z22" s="52">
        <v>0.12</v>
      </c>
    </row>
    <row r="23" spans="1:26" ht="56.25">
      <c r="A23" s="53">
        <v>10</v>
      </c>
      <c r="B23" s="51" t="s">
        <v>50</v>
      </c>
      <c r="C23" s="51" t="s">
        <v>72</v>
      </c>
      <c r="D23" s="52">
        <f aca="true" t="shared" si="7" ref="D23:Z23">D22/D11*100</f>
        <v>-0.13721804511278193</v>
      </c>
      <c r="E23" s="52">
        <f t="shared" si="7"/>
        <v>-0.2621722846441948</v>
      </c>
      <c r="F23" s="52">
        <f t="shared" si="7"/>
        <v>0.5545286506469501</v>
      </c>
      <c r="G23" s="52">
        <f t="shared" si="7"/>
        <v>-0.11049723756906078</v>
      </c>
      <c r="H23" s="52">
        <f t="shared" si="7"/>
        <v>-0.18416206261510132</v>
      </c>
      <c r="I23" s="52">
        <f t="shared" si="7"/>
        <v>-0.14732965009208104</v>
      </c>
      <c r="J23" s="52">
        <f t="shared" si="7"/>
        <v>0.01834862385321101</v>
      </c>
      <c r="K23" s="52">
        <f t="shared" si="7"/>
        <v>0.09140767824497258</v>
      </c>
      <c r="L23" s="52">
        <f t="shared" si="7"/>
        <v>-0.01834862385321101</v>
      </c>
      <c r="M23" s="52">
        <f t="shared" si="7"/>
        <v>0.09140767824497258</v>
      </c>
      <c r="N23" s="52">
        <f t="shared" si="7"/>
        <v>0.12750455373406194</v>
      </c>
      <c r="O23" s="52">
        <f t="shared" si="7"/>
        <v>-0.09140767824497258</v>
      </c>
      <c r="P23" s="52">
        <f t="shared" si="7"/>
        <v>0.1092896174863388</v>
      </c>
      <c r="Q23" s="52">
        <f t="shared" si="7"/>
        <v>0.1451905626134301</v>
      </c>
      <c r="R23" s="52">
        <f t="shared" si="7"/>
        <v>-0.018214936247723135</v>
      </c>
      <c r="S23" s="52">
        <f t="shared" si="7"/>
        <v>0.10889292196007258</v>
      </c>
      <c r="T23" s="52">
        <f t="shared" si="7"/>
        <v>0.18083182640144668</v>
      </c>
      <c r="U23" s="52">
        <f t="shared" si="7"/>
        <v>0.018148820326678763</v>
      </c>
      <c r="V23" s="52">
        <f t="shared" si="7"/>
        <v>0.1265822784810127</v>
      </c>
      <c r="W23" s="52">
        <f t="shared" si="7"/>
        <v>0.1981981981981982</v>
      </c>
      <c r="X23" s="52">
        <f t="shared" si="7"/>
        <v>0.03616636528028934</v>
      </c>
      <c r="Y23" s="52">
        <f t="shared" si="7"/>
        <v>0.16216216216216214</v>
      </c>
      <c r="Z23" s="52">
        <f t="shared" si="7"/>
        <v>0.21543985637342908</v>
      </c>
    </row>
    <row r="24" spans="1:26" ht="18.75">
      <c r="A24" s="93" t="s">
        <v>155</v>
      </c>
      <c r="B24" s="94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8.75">
      <c r="A25" s="90">
        <v>11</v>
      </c>
      <c r="B25" s="91" t="s">
        <v>83</v>
      </c>
      <c r="C25" s="51" t="s">
        <v>39</v>
      </c>
      <c r="D25" s="52">
        <v>9870</v>
      </c>
      <c r="E25" s="52">
        <v>9720</v>
      </c>
      <c r="F25" s="52">
        <v>6088</v>
      </c>
      <c r="G25" s="52">
        <v>6110</v>
      </c>
      <c r="H25" s="52">
        <v>6155</v>
      </c>
      <c r="I25" s="52">
        <v>6160</v>
      </c>
      <c r="J25" s="52">
        <v>6170</v>
      </c>
      <c r="K25" s="52">
        <v>6180</v>
      </c>
      <c r="L25" s="52">
        <v>6170</v>
      </c>
      <c r="M25" s="52">
        <v>6180</v>
      </c>
      <c r="N25" s="52">
        <v>6190</v>
      </c>
      <c r="O25" s="52">
        <v>6180</v>
      </c>
      <c r="P25" s="52">
        <v>6190</v>
      </c>
      <c r="Q25" s="52">
        <v>6200</v>
      </c>
      <c r="R25" s="52">
        <v>6190</v>
      </c>
      <c r="S25" s="52">
        <v>6200</v>
      </c>
      <c r="T25" s="52">
        <v>6210</v>
      </c>
      <c r="U25" s="52">
        <v>6200</v>
      </c>
      <c r="V25" s="52">
        <v>6210</v>
      </c>
      <c r="W25" s="52">
        <v>6220</v>
      </c>
      <c r="X25" s="52">
        <v>6210</v>
      </c>
      <c r="Y25" s="52">
        <v>6220</v>
      </c>
      <c r="Z25" s="52">
        <v>6230</v>
      </c>
    </row>
    <row r="26" spans="1:26" ht="56.25">
      <c r="A26" s="90"/>
      <c r="B26" s="91"/>
      <c r="C26" s="51" t="s">
        <v>6</v>
      </c>
      <c r="D26" s="52">
        <v>100</v>
      </c>
      <c r="E26" s="52">
        <f>E25/D25*100</f>
        <v>98.48024316109422</v>
      </c>
      <c r="F26" s="52">
        <f>F25/E25*100</f>
        <v>62.63374485596708</v>
      </c>
      <c r="G26" s="52">
        <f>G25/F25*100</f>
        <v>100.36136662286465</v>
      </c>
      <c r="H26" s="52">
        <f>H25/G25*100</f>
        <v>100.73649754500818</v>
      </c>
      <c r="I26" s="52">
        <f>I25/H25*100</f>
        <v>100.08123476848093</v>
      </c>
      <c r="J26" s="52">
        <f>J25/H25*100</f>
        <v>100.24370430544273</v>
      </c>
      <c r="K26" s="52">
        <f aca="true" t="shared" si="8" ref="K26:Z26">K25/H25*100</f>
        <v>100.40617384240456</v>
      </c>
      <c r="L26" s="52">
        <f t="shared" si="8"/>
        <v>100.16233766233766</v>
      </c>
      <c r="M26" s="52">
        <f t="shared" si="8"/>
        <v>100.16207455429497</v>
      </c>
      <c r="N26" s="52">
        <f t="shared" si="8"/>
        <v>100.16181229773463</v>
      </c>
      <c r="O26" s="52">
        <f t="shared" si="8"/>
        <v>100.16207455429497</v>
      </c>
      <c r="P26" s="52">
        <f t="shared" si="8"/>
        <v>100.16181229773463</v>
      </c>
      <c r="Q26" s="52">
        <f t="shared" si="8"/>
        <v>100.16155088852989</v>
      </c>
      <c r="R26" s="52">
        <f t="shared" si="8"/>
        <v>100.16181229773463</v>
      </c>
      <c r="S26" s="52">
        <f t="shared" si="8"/>
        <v>100.16155088852989</v>
      </c>
      <c r="T26" s="52">
        <f t="shared" si="8"/>
        <v>100.16129032258065</v>
      </c>
      <c r="U26" s="52">
        <f t="shared" si="8"/>
        <v>100.16155088852989</v>
      </c>
      <c r="V26" s="52">
        <f t="shared" si="8"/>
        <v>100.16129032258065</v>
      </c>
      <c r="W26" s="52">
        <f t="shared" si="8"/>
        <v>100.1610305958132</v>
      </c>
      <c r="X26" s="52">
        <f t="shared" si="8"/>
        <v>100.16129032258065</v>
      </c>
      <c r="Y26" s="52">
        <f t="shared" si="8"/>
        <v>100.1610305958132</v>
      </c>
      <c r="Z26" s="52">
        <f t="shared" si="8"/>
        <v>100.16077170418008</v>
      </c>
    </row>
    <row r="27" spans="1:26" ht="37.5">
      <c r="A27" s="53">
        <v>12</v>
      </c>
      <c r="B27" s="51" t="s">
        <v>85</v>
      </c>
      <c r="C27" s="51" t="s">
        <v>39</v>
      </c>
      <c r="D27" s="52">
        <f>D25</f>
        <v>9870</v>
      </c>
      <c r="E27" s="52">
        <f>E25</f>
        <v>9720</v>
      </c>
      <c r="F27" s="52">
        <v>6088</v>
      </c>
      <c r="G27" s="52">
        <v>6110</v>
      </c>
      <c r="H27" s="52">
        <v>6155</v>
      </c>
      <c r="I27" s="52">
        <v>6160</v>
      </c>
      <c r="J27" s="52">
        <v>6170</v>
      </c>
      <c r="K27" s="52">
        <v>6180</v>
      </c>
      <c r="L27" s="52">
        <v>6170</v>
      </c>
      <c r="M27" s="52">
        <v>6180</v>
      </c>
      <c r="N27" s="52">
        <v>6190</v>
      </c>
      <c r="O27" s="52">
        <v>6180</v>
      </c>
      <c r="P27" s="52">
        <v>6190</v>
      </c>
      <c r="Q27" s="52">
        <v>6200</v>
      </c>
      <c r="R27" s="52">
        <v>6190</v>
      </c>
      <c r="S27" s="52">
        <v>6200</v>
      </c>
      <c r="T27" s="52">
        <v>6210</v>
      </c>
      <c r="U27" s="52">
        <v>6200</v>
      </c>
      <c r="V27" s="52">
        <v>6210</v>
      </c>
      <c r="W27" s="52">
        <v>6220</v>
      </c>
      <c r="X27" s="52">
        <v>6210</v>
      </c>
      <c r="Y27" s="52">
        <v>6220</v>
      </c>
      <c r="Z27" s="52">
        <v>6230</v>
      </c>
    </row>
    <row r="28" spans="1:26" ht="56.25">
      <c r="A28" s="57">
        <v>13</v>
      </c>
      <c r="B28" s="58" t="s">
        <v>40</v>
      </c>
      <c r="C28" s="51" t="s">
        <v>39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</row>
    <row r="29" spans="1:26" s="61" customFormat="1" ht="37.5">
      <c r="A29" s="59">
        <v>14</v>
      </c>
      <c r="B29" s="59" t="s">
        <v>106</v>
      </c>
      <c r="C29" s="59" t="s">
        <v>61</v>
      </c>
      <c r="D29" s="60">
        <f>D25*59%</f>
        <v>5823.299999999999</v>
      </c>
      <c r="E29" s="60">
        <f aca="true" t="shared" si="9" ref="E29:Z29">E25*59%</f>
        <v>5734.799999999999</v>
      </c>
      <c r="F29" s="60">
        <f t="shared" si="9"/>
        <v>3591.9199999999996</v>
      </c>
      <c r="G29" s="60">
        <f t="shared" si="9"/>
        <v>3604.8999999999996</v>
      </c>
      <c r="H29" s="60">
        <f t="shared" si="9"/>
        <v>3631.45</v>
      </c>
      <c r="I29" s="60">
        <f t="shared" si="9"/>
        <v>3634.3999999999996</v>
      </c>
      <c r="J29" s="60">
        <f t="shared" si="9"/>
        <v>3640.2999999999997</v>
      </c>
      <c r="K29" s="60">
        <f t="shared" si="9"/>
        <v>3646.2</v>
      </c>
      <c r="L29" s="60">
        <f t="shared" si="9"/>
        <v>3640.2999999999997</v>
      </c>
      <c r="M29" s="60">
        <f t="shared" si="9"/>
        <v>3646.2</v>
      </c>
      <c r="N29" s="60">
        <f t="shared" si="9"/>
        <v>3652.1</v>
      </c>
      <c r="O29" s="60">
        <f t="shared" si="9"/>
        <v>3646.2</v>
      </c>
      <c r="P29" s="60">
        <f t="shared" si="9"/>
        <v>3652.1</v>
      </c>
      <c r="Q29" s="60">
        <f t="shared" si="9"/>
        <v>3658</v>
      </c>
      <c r="R29" s="60">
        <f t="shared" si="9"/>
        <v>3652.1</v>
      </c>
      <c r="S29" s="60">
        <f t="shared" si="9"/>
        <v>3658</v>
      </c>
      <c r="T29" s="60">
        <f t="shared" si="9"/>
        <v>3663.8999999999996</v>
      </c>
      <c r="U29" s="60">
        <f t="shared" si="9"/>
        <v>3658</v>
      </c>
      <c r="V29" s="60">
        <f t="shared" si="9"/>
        <v>3663.8999999999996</v>
      </c>
      <c r="W29" s="60">
        <f t="shared" si="9"/>
        <v>3669.7999999999997</v>
      </c>
      <c r="X29" s="60">
        <f t="shared" si="9"/>
        <v>3663.8999999999996</v>
      </c>
      <c r="Y29" s="60">
        <f t="shared" si="9"/>
        <v>3669.7999999999997</v>
      </c>
      <c r="Z29" s="60">
        <f t="shared" si="9"/>
        <v>3675.7</v>
      </c>
    </row>
    <row r="30" spans="1:26" ht="37.5">
      <c r="A30" s="53">
        <v>15</v>
      </c>
      <c r="B30" s="51" t="s">
        <v>63</v>
      </c>
      <c r="C30" s="51" t="s">
        <v>7</v>
      </c>
      <c r="D30" s="52">
        <f>D29/D32*100</f>
        <v>18.497236516104437</v>
      </c>
      <c r="E30" s="52">
        <f aca="true" t="shared" si="10" ref="E30:Z30">E29/E32*100</f>
        <v>18.330243559419547</v>
      </c>
      <c r="F30" s="52">
        <f t="shared" si="10"/>
        <v>11.467722367664898</v>
      </c>
      <c r="G30" s="52">
        <f t="shared" si="10"/>
        <v>11.70878264258802</v>
      </c>
      <c r="H30" s="52">
        <f t="shared" si="10"/>
        <v>12.035827919925758</v>
      </c>
      <c r="I30" s="52">
        <f t="shared" si="10"/>
        <v>12.054394693200662</v>
      </c>
      <c r="J30" s="52">
        <f t="shared" si="10"/>
        <v>12.065159750762296</v>
      </c>
      <c r="K30" s="52">
        <f t="shared" si="10"/>
        <v>12.073509933774835</v>
      </c>
      <c r="L30" s="52">
        <f t="shared" si="10"/>
        <v>12.065159750762296</v>
      </c>
      <c r="M30" s="52">
        <f t="shared" si="10"/>
        <v>12.073509933774835</v>
      </c>
      <c r="N30" s="52">
        <f t="shared" si="10"/>
        <v>11.973313225362272</v>
      </c>
      <c r="O30" s="52">
        <f t="shared" si="10"/>
        <v>12.073509933774835</v>
      </c>
      <c r="P30" s="52">
        <f t="shared" si="10"/>
        <v>11.973313225362272</v>
      </c>
      <c r="Q30" s="52">
        <f t="shared" si="10"/>
        <v>11.873917048776544</v>
      </c>
      <c r="R30" s="52">
        <f t="shared" si="10"/>
        <v>11.973313225362272</v>
      </c>
      <c r="S30" s="52">
        <f t="shared" si="10"/>
        <v>11.873917048776544</v>
      </c>
      <c r="T30" s="52">
        <f t="shared" si="10"/>
        <v>11.775315374146013</v>
      </c>
      <c r="U30" s="52">
        <f t="shared" si="10"/>
        <v>11.873917048776544</v>
      </c>
      <c r="V30" s="52">
        <f t="shared" si="10"/>
        <v>11.775315374146013</v>
      </c>
      <c r="W30" s="52">
        <f t="shared" si="10"/>
        <v>11.677502212526617</v>
      </c>
      <c r="X30" s="52">
        <f t="shared" si="10"/>
        <v>11.775315374146013</v>
      </c>
      <c r="Y30" s="52">
        <f t="shared" si="10"/>
        <v>11.677502212526617</v>
      </c>
      <c r="Z30" s="52">
        <f t="shared" si="10"/>
        <v>11.580471615682535</v>
      </c>
    </row>
    <row r="31" spans="1:26" s="61" customFormat="1" ht="18.75">
      <c r="A31" s="59">
        <v>16</v>
      </c>
      <c r="B31" s="59" t="s">
        <v>64</v>
      </c>
      <c r="C31" s="59" t="s">
        <v>65</v>
      </c>
      <c r="D31" s="60">
        <f>D27-D29</f>
        <v>4046.7000000000007</v>
      </c>
      <c r="E31" s="60">
        <f aca="true" t="shared" si="11" ref="E31:Z31">E27-E29</f>
        <v>3985.2000000000007</v>
      </c>
      <c r="F31" s="60">
        <f t="shared" si="11"/>
        <v>2496.0800000000004</v>
      </c>
      <c r="G31" s="60">
        <f t="shared" si="11"/>
        <v>2505.1000000000004</v>
      </c>
      <c r="H31" s="60">
        <f t="shared" si="11"/>
        <v>2523.55</v>
      </c>
      <c r="I31" s="60">
        <f t="shared" si="11"/>
        <v>2525.6000000000004</v>
      </c>
      <c r="J31" s="60">
        <f t="shared" si="11"/>
        <v>2529.7000000000003</v>
      </c>
      <c r="K31" s="60">
        <f t="shared" si="11"/>
        <v>2533.8</v>
      </c>
      <c r="L31" s="60">
        <f t="shared" si="11"/>
        <v>2529.7000000000003</v>
      </c>
      <c r="M31" s="60">
        <f t="shared" si="11"/>
        <v>2533.8</v>
      </c>
      <c r="N31" s="60">
        <f t="shared" si="11"/>
        <v>2537.9</v>
      </c>
      <c r="O31" s="60">
        <f t="shared" si="11"/>
        <v>2533.8</v>
      </c>
      <c r="P31" s="60">
        <f t="shared" si="11"/>
        <v>2537.9</v>
      </c>
      <c r="Q31" s="60">
        <f t="shared" si="11"/>
        <v>2542</v>
      </c>
      <c r="R31" s="60">
        <f t="shared" si="11"/>
        <v>2537.9</v>
      </c>
      <c r="S31" s="60">
        <f t="shared" si="11"/>
        <v>2542</v>
      </c>
      <c r="T31" s="60">
        <f t="shared" si="11"/>
        <v>2546.1000000000004</v>
      </c>
      <c r="U31" s="60">
        <f t="shared" si="11"/>
        <v>2542</v>
      </c>
      <c r="V31" s="60">
        <f t="shared" si="11"/>
        <v>2546.1000000000004</v>
      </c>
      <c r="W31" s="60">
        <f t="shared" si="11"/>
        <v>2550.2000000000003</v>
      </c>
      <c r="X31" s="60">
        <f t="shared" si="11"/>
        <v>2546.1000000000004</v>
      </c>
      <c r="Y31" s="60">
        <f t="shared" si="11"/>
        <v>2550.2000000000003</v>
      </c>
      <c r="Z31" s="60">
        <f t="shared" si="11"/>
        <v>2554.3</v>
      </c>
    </row>
    <row r="32" spans="1:26" ht="37.5">
      <c r="A32" s="53">
        <v>17</v>
      </c>
      <c r="B32" s="51" t="s">
        <v>66</v>
      </c>
      <c r="C32" s="51" t="s">
        <v>39</v>
      </c>
      <c r="D32" s="52">
        <v>31482</v>
      </c>
      <c r="E32" s="52">
        <v>31286</v>
      </c>
      <c r="F32" s="52">
        <v>31322</v>
      </c>
      <c r="G32" s="52">
        <v>30788</v>
      </c>
      <c r="H32" s="52">
        <v>30172</v>
      </c>
      <c r="I32" s="52">
        <v>30150</v>
      </c>
      <c r="J32" s="52">
        <v>30172</v>
      </c>
      <c r="K32" s="52">
        <v>30200</v>
      </c>
      <c r="L32" s="52">
        <f>J32</f>
        <v>30172</v>
      </c>
      <c r="M32" s="52">
        <f>K32</f>
        <v>30200</v>
      </c>
      <c r="N32" s="52">
        <f>M32*101%</f>
        <v>30502</v>
      </c>
      <c r="O32" s="52">
        <f>M32</f>
        <v>30200</v>
      </c>
      <c r="P32" s="52">
        <f>N32</f>
        <v>30502</v>
      </c>
      <c r="Q32" s="52">
        <f>P32*101%</f>
        <v>30807.02</v>
      </c>
      <c r="R32" s="52">
        <f>P32</f>
        <v>30502</v>
      </c>
      <c r="S32" s="52">
        <f>Q32</f>
        <v>30807.02</v>
      </c>
      <c r="T32" s="52">
        <f>S32*101%</f>
        <v>31115.090200000002</v>
      </c>
      <c r="U32" s="52">
        <f>S32</f>
        <v>30807.02</v>
      </c>
      <c r="V32" s="52">
        <f>T32</f>
        <v>31115.090200000002</v>
      </c>
      <c r="W32" s="52">
        <f>V32*101%</f>
        <v>31426.241102000004</v>
      </c>
      <c r="X32" s="52">
        <f>V32</f>
        <v>31115.090200000002</v>
      </c>
      <c r="Y32" s="52">
        <f>W32</f>
        <v>31426.241102000004</v>
      </c>
      <c r="Z32" s="52">
        <f>Y32*101%</f>
        <v>31740.503513020005</v>
      </c>
    </row>
    <row r="33" spans="1:26" ht="56.25">
      <c r="A33" s="53">
        <v>18</v>
      </c>
      <c r="B33" s="51" t="s">
        <v>67</v>
      </c>
      <c r="C33" s="51" t="s">
        <v>7</v>
      </c>
      <c r="D33" s="52">
        <f>D25/D32*100</f>
        <v>31.35124833238041</v>
      </c>
      <c r="E33" s="52">
        <f aca="true" t="shared" si="12" ref="E33:Z33">E25/E32*100</f>
        <v>31.068209422744996</v>
      </c>
      <c r="F33" s="52">
        <f t="shared" si="12"/>
        <v>19.436817572313387</v>
      </c>
      <c r="G33" s="52">
        <f t="shared" si="12"/>
        <v>19.845394309471224</v>
      </c>
      <c r="H33" s="52">
        <f t="shared" si="12"/>
        <v>20.39970833885722</v>
      </c>
      <c r="I33" s="52">
        <f t="shared" si="12"/>
        <v>20.43117744610282</v>
      </c>
      <c r="J33" s="52">
        <f t="shared" si="12"/>
        <v>20.449423306376772</v>
      </c>
      <c r="K33" s="52">
        <f t="shared" si="12"/>
        <v>20.4635761589404</v>
      </c>
      <c r="L33" s="52">
        <f t="shared" si="12"/>
        <v>20.449423306376772</v>
      </c>
      <c r="M33" s="52">
        <f t="shared" si="12"/>
        <v>20.4635761589404</v>
      </c>
      <c r="N33" s="52">
        <f t="shared" si="12"/>
        <v>20.293751229427578</v>
      </c>
      <c r="O33" s="52">
        <f t="shared" si="12"/>
        <v>20.4635761589404</v>
      </c>
      <c r="P33" s="52">
        <f t="shared" si="12"/>
        <v>20.293751229427578</v>
      </c>
      <c r="Q33" s="52">
        <f t="shared" si="12"/>
        <v>20.125283133519567</v>
      </c>
      <c r="R33" s="52">
        <f t="shared" si="12"/>
        <v>20.293751229427578</v>
      </c>
      <c r="S33" s="52">
        <f t="shared" si="12"/>
        <v>20.125283133519567</v>
      </c>
      <c r="T33" s="52">
        <f t="shared" si="12"/>
        <v>19.958161651094937</v>
      </c>
      <c r="U33" s="52">
        <f t="shared" si="12"/>
        <v>20.125283133519567</v>
      </c>
      <c r="V33" s="52">
        <f t="shared" si="12"/>
        <v>19.958161651094937</v>
      </c>
      <c r="W33" s="52">
        <f t="shared" si="12"/>
        <v>19.792376631401048</v>
      </c>
      <c r="X33" s="52">
        <f t="shared" si="12"/>
        <v>19.958161651094937</v>
      </c>
      <c r="Y33" s="52">
        <f t="shared" si="12"/>
        <v>19.792376631401048</v>
      </c>
      <c r="Z33" s="52">
        <f t="shared" si="12"/>
        <v>19.627917992682264</v>
      </c>
    </row>
    <row r="34" spans="1:26" s="61" customFormat="1" ht="37.5">
      <c r="A34" s="59">
        <v>19</v>
      </c>
      <c r="B34" s="59" t="s">
        <v>69</v>
      </c>
      <c r="C34" s="59" t="s">
        <v>39</v>
      </c>
      <c r="D34" s="60">
        <v>41675</v>
      </c>
      <c r="E34" s="60">
        <v>41686</v>
      </c>
      <c r="F34" s="60">
        <v>41987</v>
      </c>
      <c r="G34" s="60">
        <v>41955</v>
      </c>
      <c r="H34" s="60">
        <f>H11*77.3%*1000</f>
        <v>41973.9</v>
      </c>
      <c r="I34" s="60">
        <f aca="true" t="shared" si="13" ref="I34:Z34">I11*77.3%*1000</f>
        <v>41973.9</v>
      </c>
      <c r="J34" s="60">
        <f t="shared" si="13"/>
        <v>42128.5</v>
      </c>
      <c r="K34" s="60">
        <f t="shared" si="13"/>
        <v>42283.100000000006</v>
      </c>
      <c r="L34" s="60">
        <f t="shared" si="13"/>
        <v>42128.5</v>
      </c>
      <c r="M34" s="60">
        <f t="shared" si="13"/>
        <v>42283.100000000006</v>
      </c>
      <c r="N34" s="60">
        <f t="shared" si="13"/>
        <v>42437.7</v>
      </c>
      <c r="O34" s="60">
        <f t="shared" si="13"/>
        <v>42283.100000000006</v>
      </c>
      <c r="P34" s="60">
        <f t="shared" si="13"/>
        <v>42437.7</v>
      </c>
      <c r="Q34" s="60">
        <f t="shared" si="13"/>
        <v>42592.3</v>
      </c>
      <c r="R34" s="60">
        <f t="shared" si="13"/>
        <v>42437.7</v>
      </c>
      <c r="S34" s="60">
        <f t="shared" si="13"/>
        <v>42592.3</v>
      </c>
      <c r="T34" s="60">
        <f t="shared" si="13"/>
        <v>42746.899999999994</v>
      </c>
      <c r="U34" s="60">
        <f t="shared" si="13"/>
        <v>42592.3</v>
      </c>
      <c r="V34" s="60">
        <f t="shared" si="13"/>
        <v>42746.899999999994</v>
      </c>
      <c r="W34" s="60">
        <f t="shared" si="13"/>
        <v>42901.5</v>
      </c>
      <c r="X34" s="60">
        <f t="shared" si="13"/>
        <v>42746.899999999994</v>
      </c>
      <c r="Y34" s="60">
        <f t="shared" si="13"/>
        <v>42901.5</v>
      </c>
      <c r="Z34" s="60">
        <f t="shared" si="13"/>
        <v>43056.1</v>
      </c>
    </row>
    <row r="35" spans="1:26" s="61" customFormat="1" ht="18.75">
      <c r="A35" s="59">
        <v>20</v>
      </c>
      <c r="B35" s="59" t="s">
        <v>75</v>
      </c>
      <c r="C35" s="59" t="s">
        <v>39</v>
      </c>
      <c r="D35" s="60">
        <v>9550</v>
      </c>
      <c r="E35" s="60">
        <v>9460</v>
      </c>
      <c r="F35" s="60">
        <v>7600</v>
      </c>
      <c r="G35" s="60">
        <v>7620</v>
      </c>
      <c r="H35" s="60">
        <v>7500</v>
      </c>
      <c r="I35" s="60">
        <v>7500</v>
      </c>
      <c r="J35" s="60">
        <v>7480</v>
      </c>
      <c r="K35" s="60">
        <v>7450</v>
      </c>
      <c r="L35" s="60">
        <f>J35</f>
        <v>7480</v>
      </c>
      <c r="M35" s="60">
        <f>K35</f>
        <v>7450</v>
      </c>
      <c r="N35" s="60">
        <f>M35/101%</f>
        <v>7376.237623762376</v>
      </c>
      <c r="O35" s="60">
        <f>M35</f>
        <v>7450</v>
      </c>
      <c r="P35" s="60">
        <f>N35</f>
        <v>7376.237623762376</v>
      </c>
      <c r="Q35" s="60">
        <f>P35/101%</f>
        <v>7303.20556808156</v>
      </c>
      <c r="R35" s="60">
        <f>P35</f>
        <v>7376.237623762376</v>
      </c>
      <c r="S35" s="60">
        <f>Q35</f>
        <v>7303.20556808156</v>
      </c>
      <c r="T35" s="60">
        <f>S35/101%</f>
        <v>7230.8966020609505</v>
      </c>
      <c r="U35" s="60">
        <f>S35</f>
        <v>7303.20556808156</v>
      </c>
      <c r="V35" s="60">
        <f>T35</f>
        <v>7230.8966020609505</v>
      </c>
      <c r="W35" s="60">
        <f>V35/101%</f>
        <v>7159.30356639698</v>
      </c>
      <c r="X35" s="60">
        <f>V35</f>
        <v>7230.8966020609505</v>
      </c>
      <c r="Y35" s="60">
        <f>W35</f>
        <v>7159.30356639698</v>
      </c>
      <c r="Z35" s="60">
        <f>Y35/101%</f>
        <v>7088.419372670278</v>
      </c>
    </row>
    <row r="36" spans="1:26" s="61" customFormat="1" ht="56.25">
      <c r="A36" s="59">
        <v>21</v>
      </c>
      <c r="B36" s="59" t="s">
        <v>68</v>
      </c>
      <c r="C36" s="59" t="s">
        <v>39</v>
      </c>
      <c r="D36" s="60">
        <v>1000</v>
      </c>
      <c r="E36" s="60">
        <v>700</v>
      </c>
      <c r="F36" s="60">
        <v>680</v>
      </c>
      <c r="G36" s="60">
        <v>650</v>
      </c>
      <c r="H36" s="60">
        <v>600</v>
      </c>
      <c r="I36" s="60">
        <v>600</v>
      </c>
      <c r="J36" s="60">
        <v>590</v>
      </c>
      <c r="K36" s="60">
        <v>580</v>
      </c>
      <c r="L36" s="60">
        <f>J36</f>
        <v>590</v>
      </c>
      <c r="M36" s="60">
        <f>K36</f>
        <v>580</v>
      </c>
      <c r="N36" s="60">
        <f>M36/101%</f>
        <v>574.2574257425742</v>
      </c>
      <c r="O36" s="60">
        <f>M36</f>
        <v>580</v>
      </c>
      <c r="P36" s="60">
        <f>N36</f>
        <v>574.2574257425742</v>
      </c>
      <c r="Q36" s="60">
        <f>P36/101%</f>
        <v>568.5717086560142</v>
      </c>
      <c r="R36" s="60">
        <f>P36</f>
        <v>574.2574257425742</v>
      </c>
      <c r="S36" s="60">
        <f>Q36</f>
        <v>568.5717086560142</v>
      </c>
      <c r="T36" s="60">
        <f>S36/101%</f>
        <v>562.9422857980338</v>
      </c>
      <c r="U36" s="60">
        <f>S36</f>
        <v>568.5717086560142</v>
      </c>
      <c r="V36" s="60">
        <f>T36</f>
        <v>562.9422857980338</v>
      </c>
      <c r="W36" s="60">
        <f>V36/101%</f>
        <v>557.3685998000335</v>
      </c>
      <c r="X36" s="60">
        <f>V36</f>
        <v>562.9422857980338</v>
      </c>
      <c r="Y36" s="60">
        <f>W36</f>
        <v>557.3685998000335</v>
      </c>
      <c r="Z36" s="60">
        <f>Y36/101%</f>
        <v>551.8500988119143</v>
      </c>
    </row>
    <row r="37" spans="1:26" ht="56.25">
      <c r="A37" s="48">
        <v>22</v>
      </c>
      <c r="B37" s="62" t="s">
        <v>71</v>
      </c>
      <c r="C37" s="62" t="s">
        <v>7</v>
      </c>
      <c r="D37" s="52">
        <f>D35/D34*100</f>
        <v>22.915416916616678</v>
      </c>
      <c r="E37" s="52">
        <f aca="true" t="shared" si="14" ref="E37:Z37">E35/E34*100</f>
        <v>22.693470229813368</v>
      </c>
      <c r="F37" s="52">
        <f t="shared" si="14"/>
        <v>18.100840736418416</v>
      </c>
      <c r="G37" s="52">
        <f t="shared" si="14"/>
        <v>18.162316767965677</v>
      </c>
      <c r="H37" s="52">
        <f t="shared" si="14"/>
        <v>17.868246696161187</v>
      </c>
      <c r="I37" s="52">
        <f t="shared" si="14"/>
        <v>17.868246696161187</v>
      </c>
      <c r="J37" s="52">
        <f t="shared" si="14"/>
        <v>17.75520134825593</v>
      </c>
      <c r="K37" s="52">
        <f t="shared" si="14"/>
        <v>17.619332546572977</v>
      </c>
      <c r="L37" s="52">
        <f t="shared" si="14"/>
        <v>17.75520134825593</v>
      </c>
      <c r="M37" s="52">
        <f t="shared" si="14"/>
        <v>17.619332546572977</v>
      </c>
      <c r="N37" s="52">
        <f t="shared" si="14"/>
        <v>17.381332220554782</v>
      </c>
      <c r="O37" s="52">
        <f t="shared" si="14"/>
        <v>17.619332546572977</v>
      </c>
      <c r="P37" s="52">
        <f t="shared" si="14"/>
        <v>17.381332220554782</v>
      </c>
      <c r="Q37" s="52">
        <f t="shared" si="14"/>
        <v>17.146774342032618</v>
      </c>
      <c r="R37" s="52">
        <f t="shared" si="14"/>
        <v>17.381332220554782</v>
      </c>
      <c r="S37" s="52">
        <f t="shared" si="14"/>
        <v>17.146774342032618</v>
      </c>
      <c r="T37" s="52">
        <f t="shared" si="14"/>
        <v>16.91560464515778</v>
      </c>
      <c r="U37" s="52">
        <f t="shared" si="14"/>
        <v>17.146774342032618</v>
      </c>
      <c r="V37" s="52">
        <f t="shared" si="14"/>
        <v>16.91560464515778</v>
      </c>
      <c r="W37" s="52">
        <f t="shared" si="14"/>
        <v>16.687769813169655</v>
      </c>
      <c r="X37" s="52">
        <f t="shared" si="14"/>
        <v>16.91560464515778</v>
      </c>
      <c r="Y37" s="52">
        <f t="shared" si="14"/>
        <v>16.687769813169655</v>
      </c>
      <c r="Z37" s="52">
        <f t="shared" si="14"/>
        <v>16.46321745971019</v>
      </c>
    </row>
    <row r="38" spans="1:26" ht="75">
      <c r="A38" s="53">
        <v>23</v>
      </c>
      <c r="B38" s="51" t="s">
        <v>70</v>
      </c>
      <c r="C38" s="51" t="s">
        <v>7</v>
      </c>
      <c r="D38" s="52">
        <f>D36/D34*100</f>
        <v>2.399520095980804</v>
      </c>
      <c r="E38" s="52">
        <f aca="true" t="shared" si="15" ref="E38:Z38">E36/E34*100</f>
        <v>1.6792208415295304</v>
      </c>
      <c r="F38" s="52">
        <f t="shared" si="15"/>
        <v>1.6195489079953318</v>
      </c>
      <c r="G38" s="52">
        <f t="shared" si="15"/>
        <v>1.5492789893933978</v>
      </c>
      <c r="H38" s="52">
        <f t="shared" si="15"/>
        <v>1.4294597356928946</v>
      </c>
      <c r="I38" s="52">
        <f t="shared" si="15"/>
        <v>1.4294597356928946</v>
      </c>
      <c r="J38" s="52">
        <f t="shared" si="15"/>
        <v>1.4004771116939838</v>
      </c>
      <c r="K38" s="52">
        <f t="shared" si="15"/>
        <v>1.3717064264446077</v>
      </c>
      <c r="L38" s="52">
        <f t="shared" si="15"/>
        <v>1.4004771116939838</v>
      </c>
      <c r="M38" s="52">
        <f t="shared" si="15"/>
        <v>1.3717064264446077</v>
      </c>
      <c r="N38" s="52">
        <f t="shared" si="15"/>
        <v>1.3531775420029226</v>
      </c>
      <c r="O38" s="52">
        <f t="shared" si="15"/>
        <v>1.3717064264446077</v>
      </c>
      <c r="P38" s="52">
        <f t="shared" si="15"/>
        <v>1.3531775420029226</v>
      </c>
      <c r="Q38" s="52">
        <f t="shared" si="15"/>
        <v>1.33491666018509</v>
      </c>
      <c r="R38" s="52">
        <f t="shared" si="15"/>
        <v>1.3531775420029226</v>
      </c>
      <c r="S38" s="52">
        <f t="shared" si="15"/>
        <v>1.33491666018509</v>
      </c>
      <c r="T38" s="52">
        <f t="shared" si="15"/>
        <v>1.3169195562673173</v>
      </c>
      <c r="U38" s="52">
        <f t="shared" si="15"/>
        <v>1.33491666018509</v>
      </c>
      <c r="V38" s="52">
        <f t="shared" si="15"/>
        <v>1.3169195562673173</v>
      </c>
      <c r="W38" s="52">
        <f t="shared" si="15"/>
        <v>1.2991820794145508</v>
      </c>
      <c r="X38" s="52">
        <f t="shared" si="15"/>
        <v>1.3169195562673173</v>
      </c>
      <c r="Y38" s="52">
        <f t="shared" si="15"/>
        <v>1.2991820794145508</v>
      </c>
      <c r="Z38" s="52">
        <f t="shared" si="15"/>
        <v>1.2817001512257598</v>
      </c>
    </row>
    <row r="39" spans="1:26" ht="112.5">
      <c r="A39" s="63">
        <v>24</v>
      </c>
      <c r="B39" s="64" t="s">
        <v>90</v>
      </c>
      <c r="C39" s="64" t="s">
        <v>7</v>
      </c>
      <c r="D39" s="52">
        <f>D30</f>
        <v>18.497236516104437</v>
      </c>
      <c r="E39" s="52">
        <f aca="true" t="shared" si="16" ref="E39:Z39">E30</f>
        <v>18.330243559419547</v>
      </c>
      <c r="F39" s="52">
        <f t="shared" si="16"/>
        <v>11.467722367664898</v>
      </c>
      <c r="G39" s="52">
        <f t="shared" si="16"/>
        <v>11.70878264258802</v>
      </c>
      <c r="H39" s="52">
        <f t="shared" si="16"/>
        <v>12.035827919925758</v>
      </c>
      <c r="I39" s="52">
        <f t="shared" si="16"/>
        <v>12.054394693200662</v>
      </c>
      <c r="J39" s="52">
        <f t="shared" si="16"/>
        <v>12.065159750762296</v>
      </c>
      <c r="K39" s="52">
        <f t="shared" si="16"/>
        <v>12.073509933774835</v>
      </c>
      <c r="L39" s="52">
        <f t="shared" si="16"/>
        <v>12.065159750762296</v>
      </c>
      <c r="M39" s="52">
        <f t="shared" si="16"/>
        <v>12.073509933774835</v>
      </c>
      <c r="N39" s="52">
        <f t="shared" si="16"/>
        <v>11.973313225362272</v>
      </c>
      <c r="O39" s="52">
        <f t="shared" si="16"/>
        <v>12.073509933774835</v>
      </c>
      <c r="P39" s="52">
        <f t="shared" si="16"/>
        <v>11.973313225362272</v>
      </c>
      <c r="Q39" s="52">
        <f t="shared" si="16"/>
        <v>11.873917048776544</v>
      </c>
      <c r="R39" s="52">
        <f t="shared" si="16"/>
        <v>11.973313225362272</v>
      </c>
      <c r="S39" s="52">
        <f t="shared" si="16"/>
        <v>11.873917048776544</v>
      </c>
      <c r="T39" s="52">
        <f t="shared" si="16"/>
        <v>11.775315374146013</v>
      </c>
      <c r="U39" s="52">
        <f t="shared" si="16"/>
        <v>11.873917048776544</v>
      </c>
      <c r="V39" s="52">
        <f t="shared" si="16"/>
        <v>11.775315374146013</v>
      </c>
      <c r="W39" s="52">
        <f t="shared" si="16"/>
        <v>11.677502212526617</v>
      </c>
      <c r="X39" s="52">
        <f t="shared" si="16"/>
        <v>11.775315374146013</v>
      </c>
      <c r="Y39" s="52">
        <f t="shared" si="16"/>
        <v>11.677502212526617</v>
      </c>
      <c r="Z39" s="52">
        <f t="shared" si="16"/>
        <v>11.580471615682535</v>
      </c>
    </row>
    <row r="40" spans="1:26" ht="18.75">
      <c r="A40" s="93" t="s">
        <v>157</v>
      </c>
      <c r="B40" s="94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s="61" customFormat="1" ht="56.25">
      <c r="A41" s="43">
        <v>25</v>
      </c>
      <c r="B41" s="59" t="s">
        <v>102</v>
      </c>
      <c r="C41" s="59" t="s">
        <v>103</v>
      </c>
      <c r="D41" s="60">
        <v>1253</v>
      </c>
      <c r="E41" s="60">
        <v>1250</v>
      </c>
      <c r="F41" s="60">
        <v>1614</v>
      </c>
      <c r="G41" s="60">
        <v>1885</v>
      </c>
      <c r="H41" s="60">
        <v>1885</v>
      </c>
      <c r="I41" s="60">
        <v>1800</v>
      </c>
      <c r="J41" s="60">
        <v>1890</v>
      </c>
      <c r="K41" s="60">
        <v>1910</v>
      </c>
      <c r="L41" s="60">
        <v>1809</v>
      </c>
      <c r="M41" s="60">
        <v>1899.45</v>
      </c>
      <c r="N41" s="60">
        <v>1919.55</v>
      </c>
      <c r="O41" s="60">
        <v>1818.05</v>
      </c>
      <c r="P41" s="60">
        <v>1908.95</v>
      </c>
      <c r="Q41" s="60">
        <v>1929.15</v>
      </c>
      <c r="R41" s="60">
        <v>1827.14</v>
      </c>
      <c r="S41" s="60">
        <v>1918.49</v>
      </c>
      <c r="T41" s="60">
        <v>1938.79</v>
      </c>
      <c r="U41" s="60">
        <v>1836.27</v>
      </c>
      <c r="V41" s="60">
        <v>1928.08</v>
      </c>
      <c r="W41" s="60">
        <v>1948.49</v>
      </c>
      <c r="X41" s="60">
        <v>1845.45</v>
      </c>
      <c r="Y41" s="60">
        <v>1937.72</v>
      </c>
      <c r="Z41" s="60">
        <v>1958.23</v>
      </c>
    </row>
    <row r="42" spans="1:26" s="61" customFormat="1" ht="75">
      <c r="A42" s="44">
        <v>26</v>
      </c>
      <c r="B42" s="59" t="s">
        <v>104</v>
      </c>
      <c r="C42" s="59" t="s">
        <v>39</v>
      </c>
      <c r="D42" s="60">
        <f>D29</f>
        <v>5823.299999999999</v>
      </c>
      <c r="E42" s="60">
        <f aca="true" t="shared" si="17" ref="E42:Z42">E29</f>
        <v>5734.799999999999</v>
      </c>
      <c r="F42" s="60">
        <f t="shared" si="17"/>
        <v>3591.9199999999996</v>
      </c>
      <c r="G42" s="60">
        <f t="shared" si="17"/>
        <v>3604.8999999999996</v>
      </c>
      <c r="H42" s="60">
        <f t="shared" si="17"/>
        <v>3631.45</v>
      </c>
      <c r="I42" s="60">
        <f t="shared" si="17"/>
        <v>3634.3999999999996</v>
      </c>
      <c r="J42" s="60">
        <f t="shared" si="17"/>
        <v>3640.2999999999997</v>
      </c>
      <c r="K42" s="60">
        <f t="shared" si="17"/>
        <v>3646.2</v>
      </c>
      <c r="L42" s="60">
        <f t="shared" si="17"/>
        <v>3640.2999999999997</v>
      </c>
      <c r="M42" s="60">
        <f t="shared" si="17"/>
        <v>3646.2</v>
      </c>
      <c r="N42" s="60">
        <f t="shared" si="17"/>
        <v>3652.1</v>
      </c>
      <c r="O42" s="60">
        <f t="shared" si="17"/>
        <v>3646.2</v>
      </c>
      <c r="P42" s="60">
        <f t="shared" si="17"/>
        <v>3652.1</v>
      </c>
      <c r="Q42" s="60">
        <f t="shared" si="17"/>
        <v>3658</v>
      </c>
      <c r="R42" s="60">
        <f t="shared" si="17"/>
        <v>3652.1</v>
      </c>
      <c r="S42" s="60">
        <f t="shared" si="17"/>
        <v>3658</v>
      </c>
      <c r="T42" s="60">
        <f t="shared" si="17"/>
        <v>3663.8999999999996</v>
      </c>
      <c r="U42" s="60">
        <f t="shared" si="17"/>
        <v>3658</v>
      </c>
      <c r="V42" s="60">
        <f t="shared" si="17"/>
        <v>3663.8999999999996</v>
      </c>
      <c r="W42" s="60">
        <f t="shared" si="17"/>
        <v>3669.7999999999997</v>
      </c>
      <c r="X42" s="60">
        <f t="shared" si="17"/>
        <v>3663.8999999999996</v>
      </c>
      <c r="Y42" s="60">
        <f t="shared" si="17"/>
        <v>3669.7999999999997</v>
      </c>
      <c r="Z42" s="60">
        <f t="shared" si="17"/>
        <v>3675.7</v>
      </c>
    </row>
    <row r="43" spans="1:26" ht="18.75">
      <c r="A43" s="95">
        <v>27</v>
      </c>
      <c r="B43" s="91" t="s">
        <v>141</v>
      </c>
      <c r="C43" s="56" t="s">
        <v>52</v>
      </c>
      <c r="D43" s="52">
        <v>3290000</v>
      </c>
      <c r="E43" s="52">
        <v>3490000</v>
      </c>
      <c r="F43" s="52">
        <v>2210000</v>
      </c>
      <c r="G43" s="52">
        <v>2190000</v>
      </c>
      <c r="H43" s="52">
        <v>2200000</v>
      </c>
      <c r="I43" s="52">
        <v>2190000</v>
      </c>
      <c r="J43" s="52">
        <v>2210000</v>
      </c>
      <c r="K43" s="52">
        <v>2220000</v>
      </c>
      <c r="L43" s="52">
        <v>2200000</v>
      </c>
      <c r="M43" s="52">
        <v>2220000</v>
      </c>
      <c r="N43" s="52">
        <v>2230000</v>
      </c>
      <c r="O43" s="52">
        <v>2210000</v>
      </c>
      <c r="P43" s="52">
        <v>2230000</v>
      </c>
      <c r="Q43" s="52">
        <v>2240000</v>
      </c>
      <c r="R43" s="52">
        <v>2220000</v>
      </c>
      <c r="S43" s="52">
        <v>2240000</v>
      </c>
      <c r="T43" s="52">
        <v>2250000</v>
      </c>
      <c r="U43" s="52">
        <v>2230000</v>
      </c>
      <c r="V43" s="52">
        <v>2250000</v>
      </c>
      <c r="W43" s="52">
        <v>2260000</v>
      </c>
      <c r="X43" s="52">
        <v>2240000</v>
      </c>
      <c r="Y43" s="52">
        <v>2260000</v>
      </c>
      <c r="Z43" s="52">
        <v>2270000</v>
      </c>
    </row>
    <row r="44" spans="1:26" ht="56.25">
      <c r="A44" s="96"/>
      <c r="B44" s="91"/>
      <c r="C44" s="51" t="s">
        <v>6</v>
      </c>
      <c r="D44" s="52">
        <v>101</v>
      </c>
      <c r="E44" s="52">
        <f>E43/D43*100</f>
        <v>106.07902735562308</v>
      </c>
      <c r="F44" s="52">
        <f>F43/E43*100</f>
        <v>63.323782234957015</v>
      </c>
      <c r="G44" s="52">
        <f>G43/F43*100</f>
        <v>99.09502262443439</v>
      </c>
      <c r="H44" s="52">
        <f>H43/G43*100</f>
        <v>100.4566210045662</v>
      </c>
      <c r="I44" s="52">
        <f>I43/H43*100</f>
        <v>99.54545454545455</v>
      </c>
      <c r="J44" s="52">
        <f>J43/H43*100</f>
        <v>100.45454545454547</v>
      </c>
      <c r="K44" s="52">
        <f>K43/H43*100</f>
        <v>100.9090909090909</v>
      </c>
      <c r="L44" s="52">
        <f>L43/I43*100</f>
        <v>100.4566210045662</v>
      </c>
      <c r="M44" s="52">
        <f>M43/K43*100</f>
        <v>100</v>
      </c>
      <c r="N44" s="52">
        <f>N43/K43*100</f>
        <v>100.45045045045045</v>
      </c>
      <c r="O44" s="52">
        <f>O43/L43*100</f>
        <v>100.45454545454547</v>
      </c>
      <c r="P44" s="52">
        <f>P43/N43*100</f>
        <v>100</v>
      </c>
      <c r="Q44" s="52">
        <f>Q43/N43*100</f>
        <v>100.44843049327355</v>
      </c>
      <c r="R44" s="52">
        <f>R43/O43*100</f>
        <v>100.4524886877828</v>
      </c>
      <c r="S44" s="52">
        <f>S43/Q43*100</f>
        <v>100</v>
      </c>
      <c r="T44" s="52">
        <f>T43/Q43*100</f>
        <v>100.44642857142858</v>
      </c>
      <c r="U44" s="52">
        <f>U43/R43*100</f>
        <v>100.45045045045045</v>
      </c>
      <c r="V44" s="52">
        <f>V43/T43*100</f>
        <v>100</v>
      </c>
      <c r="W44" s="52">
        <f>W43/T43*100</f>
        <v>100.44444444444444</v>
      </c>
      <c r="X44" s="52">
        <f>X43/U43*100</f>
        <v>100.44843049327355</v>
      </c>
      <c r="Y44" s="52">
        <f>Y43/W43*100</f>
        <v>100</v>
      </c>
      <c r="Z44" s="52">
        <f>Z43/W43*100</f>
        <v>100.44247787610618</v>
      </c>
    </row>
    <row r="45" spans="1:26" ht="18.75">
      <c r="A45" s="97" t="s">
        <v>158</v>
      </c>
      <c r="B45" s="98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6" ht="18.75">
      <c r="A46" s="53">
        <v>28</v>
      </c>
      <c r="B46" s="51" t="s">
        <v>51</v>
      </c>
      <c r="C46" s="51" t="s">
        <v>52</v>
      </c>
      <c r="D46" s="52">
        <v>4294100</v>
      </c>
      <c r="E46" s="52">
        <v>4516370</v>
      </c>
      <c r="F46" s="52">
        <v>8352980</v>
      </c>
      <c r="G46" s="52">
        <v>8683660</v>
      </c>
      <c r="H46" s="52">
        <v>9329060</v>
      </c>
      <c r="I46" s="52">
        <v>9608930</v>
      </c>
      <c r="J46" s="52">
        <v>9795510</v>
      </c>
      <c r="K46" s="52">
        <v>9888800</v>
      </c>
      <c r="L46" s="52">
        <v>9897200</v>
      </c>
      <c r="M46" s="52">
        <v>10285290</v>
      </c>
      <c r="N46" s="52">
        <v>10482130</v>
      </c>
      <c r="O46" s="52">
        <v>10223810</v>
      </c>
      <c r="P46" s="52">
        <v>10830410</v>
      </c>
      <c r="Q46" s="52">
        <v>11142510</v>
      </c>
      <c r="R46" s="52">
        <v>10602090</v>
      </c>
      <c r="S46" s="52">
        <v>11447740</v>
      </c>
      <c r="T46" s="52">
        <v>11889050</v>
      </c>
      <c r="U46" s="52">
        <v>11015570</v>
      </c>
      <c r="V46" s="52">
        <v>12123160</v>
      </c>
      <c r="W46" s="52">
        <v>12709400</v>
      </c>
      <c r="X46" s="52">
        <v>11456190</v>
      </c>
      <c r="Y46" s="52">
        <v>12850550</v>
      </c>
      <c r="Z46" s="52">
        <v>13599060</v>
      </c>
    </row>
    <row r="47" spans="1:26" ht="56.25">
      <c r="A47" s="53">
        <v>29</v>
      </c>
      <c r="B47" s="51" t="s">
        <v>54</v>
      </c>
      <c r="C47" s="51" t="s">
        <v>43</v>
      </c>
      <c r="D47" s="52">
        <v>108.4</v>
      </c>
      <c r="E47" s="52">
        <v>93.91</v>
      </c>
      <c r="F47" s="52">
        <v>97.16</v>
      </c>
      <c r="G47" s="52">
        <v>100.25</v>
      </c>
      <c r="H47" s="52">
        <v>104.71</v>
      </c>
      <c r="I47" s="52">
        <v>98.85</v>
      </c>
      <c r="J47" s="52">
        <v>100.77</v>
      </c>
      <c r="K47" s="52">
        <v>101.73</v>
      </c>
      <c r="L47" s="52">
        <v>99.42</v>
      </c>
      <c r="M47" s="52">
        <v>101.35</v>
      </c>
      <c r="N47" s="52">
        <v>102.32</v>
      </c>
      <c r="O47" s="52">
        <v>99.33</v>
      </c>
      <c r="P47" s="52">
        <v>101.25</v>
      </c>
      <c r="Q47" s="52">
        <v>102.21</v>
      </c>
      <c r="R47" s="52">
        <v>99.71</v>
      </c>
      <c r="S47" s="52">
        <v>101.63</v>
      </c>
      <c r="T47" s="52">
        <v>102.6</v>
      </c>
      <c r="U47" s="52">
        <v>99.9</v>
      </c>
      <c r="V47" s="52">
        <v>101.83</v>
      </c>
      <c r="W47" s="52">
        <v>102.79</v>
      </c>
      <c r="X47" s="52">
        <v>100</v>
      </c>
      <c r="Y47" s="52">
        <v>101.92</v>
      </c>
      <c r="Z47" s="52">
        <v>102.88</v>
      </c>
    </row>
    <row r="48" spans="1:26" ht="37.5">
      <c r="A48" s="53">
        <v>30</v>
      </c>
      <c r="B48" s="51" t="s">
        <v>55</v>
      </c>
      <c r="C48" s="51" t="s">
        <v>21</v>
      </c>
      <c r="D48" s="52">
        <f>D46*1000/(D11*1000)/12</f>
        <v>6726.347117794486</v>
      </c>
      <c r="E48" s="52">
        <f aca="true" t="shared" si="18" ref="E48:Z48">E46*1000/(E11*1000)/12</f>
        <v>7048.018102372035</v>
      </c>
      <c r="F48" s="52">
        <f t="shared" si="18"/>
        <v>12866.57424522489</v>
      </c>
      <c r="G48" s="52">
        <f t="shared" si="18"/>
        <v>13326.672805402088</v>
      </c>
      <c r="H48" s="52">
        <f t="shared" si="18"/>
        <v>14317.157765500308</v>
      </c>
      <c r="I48" s="52">
        <f t="shared" si="18"/>
        <v>14746.669736034377</v>
      </c>
      <c r="J48" s="52">
        <f t="shared" si="18"/>
        <v>14977.844036697248</v>
      </c>
      <c r="K48" s="52">
        <f t="shared" si="18"/>
        <v>15065.204143814748</v>
      </c>
      <c r="L48" s="52">
        <f t="shared" si="18"/>
        <v>15133.333333333334</v>
      </c>
      <c r="M48" s="52">
        <f t="shared" si="18"/>
        <v>15669.241316270565</v>
      </c>
      <c r="N48" s="52">
        <f t="shared" si="18"/>
        <v>15910.944140862173</v>
      </c>
      <c r="O48" s="52">
        <f t="shared" si="18"/>
        <v>15575.578915295553</v>
      </c>
      <c r="P48" s="52">
        <f t="shared" si="18"/>
        <v>16439.602307225257</v>
      </c>
      <c r="Q48" s="52">
        <f t="shared" si="18"/>
        <v>16851.95099818512</v>
      </c>
      <c r="R48" s="52">
        <f t="shared" si="18"/>
        <v>16093.032786885246</v>
      </c>
      <c r="S48" s="52">
        <f t="shared" si="18"/>
        <v>17313.58136721113</v>
      </c>
      <c r="T48" s="52">
        <f t="shared" si="18"/>
        <v>17915.988547317662</v>
      </c>
      <c r="U48" s="52">
        <f t="shared" si="18"/>
        <v>16659.966727162737</v>
      </c>
      <c r="V48" s="52">
        <f t="shared" si="18"/>
        <v>18268.776371308017</v>
      </c>
      <c r="W48" s="52">
        <f t="shared" si="18"/>
        <v>19083.183183183184</v>
      </c>
      <c r="X48" s="52">
        <f t="shared" si="18"/>
        <v>17263.69801084991</v>
      </c>
      <c r="Y48" s="52">
        <f t="shared" si="18"/>
        <v>19295.120120120122</v>
      </c>
      <c r="Z48" s="52">
        <f t="shared" si="18"/>
        <v>20345.69120287253</v>
      </c>
    </row>
    <row r="49" spans="1:26" ht="18.75">
      <c r="A49" s="90">
        <v>31</v>
      </c>
      <c r="B49" s="91" t="s">
        <v>84</v>
      </c>
      <c r="C49" s="51" t="s">
        <v>52</v>
      </c>
      <c r="D49" s="52">
        <v>1495166.4</v>
      </c>
      <c r="E49" s="52">
        <v>1501420.3</v>
      </c>
      <c r="F49" s="52">
        <v>1639752.8</v>
      </c>
      <c r="G49" s="52">
        <v>1732421.2</v>
      </c>
      <c r="H49" s="52">
        <v>1801717.84</v>
      </c>
      <c r="I49" s="52">
        <f>H49*100.5%</f>
        <v>1810726.4292</v>
      </c>
      <c r="J49" s="52">
        <f>I49*102%</f>
        <v>1846940.9577839999</v>
      </c>
      <c r="K49" s="52">
        <f>I49*104%</f>
        <v>1883155.486368</v>
      </c>
      <c r="L49" s="52">
        <f>K49*100.5%</f>
        <v>1892571.26379984</v>
      </c>
      <c r="M49" s="52">
        <f>L49*102%</f>
        <v>1930422.6890758367</v>
      </c>
      <c r="N49" s="52">
        <f>L49*104%</f>
        <v>1968274.1143518335</v>
      </c>
      <c r="O49" s="52">
        <f>N49*100.5%</f>
        <v>1978115.4849235925</v>
      </c>
      <c r="P49" s="52">
        <f>O49*102%</f>
        <v>2017677.7946220643</v>
      </c>
      <c r="Q49" s="52">
        <f>O49*104%</f>
        <v>2057240.1043205364</v>
      </c>
      <c r="R49" s="52">
        <f>Q49*100.5%</f>
        <v>2067526.304842139</v>
      </c>
      <c r="S49" s="52">
        <f>R49*102%</f>
        <v>2108876.830938982</v>
      </c>
      <c r="T49" s="52">
        <f>R49*104%</f>
        <v>2150227.3570358246</v>
      </c>
      <c r="U49" s="52">
        <f>T49*100.5%</f>
        <v>2160978.4938210035</v>
      </c>
      <c r="V49" s="52">
        <f>U49*102%</f>
        <v>2204198.063697424</v>
      </c>
      <c r="W49" s="52">
        <f>U49*104%</f>
        <v>2247417.6335738436</v>
      </c>
      <c r="X49" s="52">
        <f>W49*100.5%</f>
        <v>2258654.7217417127</v>
      </c>
      <c r="Y49" s="52">
        <f>X49*102%</f>
        <v>2303827.8161765467</v>
      </c>
      <c r="Z49" s="52">
        <f>X49*104%</f>
        <v>2349000.9106113813</v>
      </c>
    </row>
    <row r="50" spans="1:26" ht="56.25">
      <c r="A50" s="90"/>
      <c r="B50" s="91"/>
      <c r="C50" s="51" t="s">
        <v>6</v>
      </c>
      <c r="D50" s="52">
        <v>113.94</v>
      </c>
      <c r="E50" s="52">
        <f>E49/D49*100</f>
        <v>100.41827451446208</v>
      </c>
      <c r="F50" s="52">
        <f>F49/E49*100</f>
        <v>109.2134427648274</v>
      </c>
      <c r="G50" s="52">
        <f>G49/F49*100</f>
        <v>105.65136403487159</v>
      </c>
      <c r="H50" s="52">
        <f>H49/G49*100</f>
        <v>103.99998799368191</v>
      </c>
      <c r="I50" s="52">
        <f>I49/H49*100</f>
        <v>100.49999999999999</v>
      </c>
      <c r="J50" s="52">
        <f>J49/H49*100</f>
        <v>102.50999999999999</v>
      </c>
      <c r="K50" s="52">
        <f>K49/H49*100</f>
        <v>104.52</v>
      </c>
      <c r="L50" s="52">
        <f>L49/I49*100</f>
        <v>104.52</v>
      </c>
      <c r="M50" s="52">
        <f>M49/J49*100</f>
        <v>104.52</v>
      </c>
      <c r="N50" s="52">
        <f>N49/K49*100</f>
        <v>104.52</v>
      </c>
      <c r="O50" s="52">
        <f aca="true" t="shared" si="19" ref="O50:Z50">O49/L49*100</f>
        <v>104.52</v>
      </c>
      <c r="P50" s="52">
        <f t="shared" si="19"/>
        <v>104.52</v>
      </c>
      <c r="Q50" s="52">
        <f t="shared" si="19"/>
        <v>104.52</v>
      </c>
      <c r="R50" s="52">
        <f t="shared" si="19"/>
        <v>104.52</v>
      </c>
      <c r="S50" s="52">
        <f t="shared" si="19"/>
        <v>104.52000000000001</v>
      </c>
      <c r="T50" s="52">
        <f t="shared" si="19"/>
        <v>104.52</v>
      </c>
      <c r="U50" s="52">
        <f t="shared" si="19"/>
        <v>104.52</v>
      </c>
      <c r="V50" s="52">
        <f t="shared" si="19"/>
        <v>104.52</v>
      </c>
      <c r="W50" s="52">
        <f t="shared" si="19"/>
        <v>104.52</v>
      </c>
      <c r="X50" s="52">
        <f t="shared" si="19"/>
        <v>104.52</v>
      </c>
      <c r="Y50" s="52">
        <f t="shared" si="19"/>
        <v>104.51999999999997</v>
      </c>
      <c r="Z50" s="52">
        <f t="shared" si="19"/>
        <v>104.52</v>
      </c>
    </row>
    <row r="51" spans="1:26" ht="18.75">
      <c r="A51" s="53">
        <v>32</v>
      </c>
      <c r="B51" s="51" t="s">
        <v>56</v>
      </c>
      <c r="C51" s="51" t="s">
        <v>52</v>
      </c>
      <c r="D51" s="52">
        <v>4232580</v>
      </c>
      <c r="E51" s="52">
        <v>4455660</v>
      </c>
      <c r="F51" s="52">
        <v>8344630</v>
      </c>
      <c r="G51" s="52">
        <v>8674980</v>
      </c>
      <c r="H51" s="52">
        <v>9319730</v>
      </c>
      <c r="I51" s="52">
        <v>9599320</v>
      </c>
      <c r="J51" s="52">
        <v>9785720</v>
      </c>
      <c r="K51" s="52">
        <v>9878910</v>
      </c>
      <c r="L51" s="52">
        <v>9887300</v>
      </c>
      <c r="M51" s="52">
        <v>10275000</v>
      </c>
      <c r="N51" s="52">
        <v>10471650</v>
      </c>
      <c r="O51" s="52">
        <v>10213580</v>
      </c>
      <c r="P51" s="52">
        <v>10819580</v>
      </c>
      <c r="Q51" s="52">
        <v>11131360</v>
      </c>
      <c r="R51" s="52">
        <v>10591490</v>
      </c>
      <c r="S51" s="52">
        <v>11436290</v>
      </c>
      <c r="T51" s="52">
        <v>11877160</v>
      </c>
      <c r="U51" s="52">
        <v>11004550</v>
      </c>
      <c r="V51" s="52">
        <v>12111030</v>
      </c>
      <c r="W51" s="52">
        <v>12696690</v>
      </c>
      <c r="X51" s="52">
        <v>11444740</v>
      </c>
      <c r="Y51" s="52">
        <v>1283770</v>
      </c>
      <c r="Z51" s="52">
        <v>13585460</v>
      </c>
    </row>
    <row r="52" spans="1:26" ht="37.5">
      <c r="A52" s="53">
        <v>33</v>
      </c>
      <c r="B52" s="51" t="s">
        <v>57</v>
      </c>
      <c r="C52" s="51" t="s">
        <v>52</v>
      </c>
      <c r="D52" s="52">
        <f>D46-D51</f>
        <v>61520</v>
      </c>
      <c r="E52" s="52">
        <f aca="true" t="shared" si="20" ref="E52:Z52">E46-E51</f>
        <v>60710</v>
      </c>
      <c r="F52" s="52">
        <f t="shared" si="20"/>
        <v>8350</v>
      </c>
      <c r="G52" s="52">
        <f t="shared" si="20"/>
        <v>8680</v>
      </c>
      <c r="H52" s="52">
        <f t="shared" si="20"/>
        <v>9330</v>
      </c>
      <c r="I52" s="52">
        <f t="shared" si="20"/>
        <v>9610</v>
      </c>
      <c r="J52" s="52">
        <f t="shared" si="20"/>
        <v>9790</v>
      </c>
      <c r="K52" s="52">
        <f t="shared" si="20"/>
        <v>9890</v>
      </c>
      <c r="L52" s="52">
        <f t="shared" si="20"/>
        <v>9900</v>
      </c>
      <c r="M52" s="52">
        <f t="shared" si="20"/>
        <v>10290</v>
      </c>
      <c r="N52" s="52">
        <f t="shared" si="20"/>
        <v>10480</v>
      </c>
      <c r="O52" s="52">
        <f t="shared" si="20"/>
        <v>10230</v>
      </c>
      <c r="P52" s="52">
        <f t="shared" si="20"/>
        <v>10830</v>
      </c>
      <c r="Q52" s="52">
        <f t="shared" si="20"/>
        <v>11150</v>
      </c>
      <c r="R52" s="52">
        <f t="shared" si="20"/>
        <v>10600</v>
      </c>
      <c r="S52" s="52">
        <f t="shared" si="20"/>
        <v>11450</v>
      </c>
      <c r="T52" s="52">
        <f t="shared" si="20"/>
        <v>11890</v>
      </c>
      <c r="U52" s="52">
        <f t="shared" si="20"/>
        <v>11020</v>
      </c>
      <c r="V52" s="52">
        <f t="shared" si="20"/>
        <v>12130</v>
      </c>
      <c r="W52" s="52">
        <f t="shared" si="20"/>
        <v>12710</v>
      </c>
      <c r="X52" s="52">
        <f t="shared" si="20"/>
        <v>11450</v>
      </c>
      <c r="Y52" s="52">
        <f t="shared" si="20"/>
        <v>11566780</v>
      </c>
      <c r="Z52" s="52">
        <f t="shared" si="20"/>
        <v>13600</v>
      </c>
    </row>
    <row r="53" spans="1:26" ht="37.5">
      <c r="A53" s="53">
        <v>34</v>
      </c>
      <c r="B53" s="51" t="s">
        <v>58</v>
      </c>
      <c r="C53" s="51" t="s">
        <v>13</v>
      </c>
      <c r="D53" s="52">
        <v>7154</v>
      </c>
      <c r="E53" s="52">
        <v>8027</v>
      </c>
      <c r="F53" s="52">
        <v>8148</v>
      </c>
      <c r="G53" s="52">
        <v>8248</v>
      </c>
      <c r="H53" s="52">
        <v>8793</v>
      </c>
      <c r="I53" s="52">
        <v>9056.79</v>
      </c>
      <c r="J53" s="52">
        <v>9232.65</v>
      </c>
      <c r="K53" s="52">
        <v>9320.58</v>
      </c>
      <c r="L53" s="52">
        <v>9328.49</v>
      </c>
      <c r="M53" s="52">
        <v>9694.28</v>
      </c>
      <c r="N53" s="52">
        <v>9879.81</v>
      </c>
      <c r="O53" s="52">
        <v>9636.33</v>
      </c>
      <c r="P53" s="52">
        <v>10208.08</v>
      </c>
      <c r="Q53" s="52">
        <v>10502.24</v>
      </c>
      <c r="R53" s="52">
        <v>9992.88</v>
      </c>
      <c r="S53" s="52">
        <v>10789.94</v>
      </c>
      <c r="T53" s="52">
        <v>11205.89</v>
      </c>
      <c r="U53" s="52">
        <v>10382.6</v>
      </c>
      <c r="V53" s="52">
        <v>11426.55</v>
      </c>
      <c r="W53" s="52">
        <v>11979.1</v>
      </c>
      <c r="X53" s="52">
        <v>10797.9</v>
      </c>
      <c r="Y53" s="52">
        <v>12112.14</v>
      </c>
      <c r="Z53" s="52">
        <v>12817.64</v>
      </c>
    </row>
    <row r="54" spans="1:26" ht="56.25">
      <c r="A54" s="53">
        <v>35</v>
      </c>
      <c r="B54" s="51" t="s">
        <v>82</v>
      </c>
      <c r="C54" s="51" t="s">
        <v>59</v>
      </c>
      <c r="D54" s="52">
        <v>34.83</v>
      </c>
      <c r="E54" s="52">
        <v>35.71</v>
      </c>
      <c r="F54" s="52">
        <v>17.89</v>
      </c>
      <c r="G54" s="52">
        <v>17.87</v>
      </c>
      <c r="H54" s="52">
        <v>17.87</v>
      </c>
      <c r="I54" s="52">
        <v>17.87</v>
      </c>
      <c r="J54" s="52">
        <v>17.8</v>
      </c>
      <c r="K54" s="52">
        <v>17.7</v>
      </c>
      <c r="L54" s="52">
        <v>17.8</v>
      </c>
      <c r="M54" s="52">
        <v>17.75</v>
      </c>
      <c r="N54" s="52">
        <v>17.5</v>
      </c>
      <c r="O54" s="52">
        <v>17.75</v>
      </c>
      <c r="P54" s="52">
        <v>17.6</v>
      </c>
      <c r="Q54" s="52">
        <v>17.4</v>
      </c>
      <c r="R54" s="52">
        <v>17.7</v>
      </c>
      <c r="S54" s="52">
        <v>17.5</v>
      </c>
      <c r="T54" s="52">
        <v>17.3</v>
      </c>
      <c r="U54" s="52">
        <v>17.6</v>
      </c>
      <c r="V54" s="52">
        <v>17.4</v>
      </c>
      <c r="W54" s="52">
        <v>17.2</v>
      </c>
      <c r="X54" s="52">
        <v>17.5</v>
      </c>
      <c r="Y54" s="52">
        <v>17.3</v>
      </c>
      <c r="Z54" s="52">
        <v>17.1</v>
      </c>
    </row>
    <row r="55" spans="1:26" ht="18.75">
      <c r="A55" s="90">
        <v>36</v>
      </c>
      <c r="B55" s="91" t="s">
        <v>24</v>
      </c>
      <c r="C55" s="51" t="s">
        <v>13</v>
      </c>
      <c r="D55" s="52">
        <v>19790</v>
      </c>
      <c r="E55" s="52">
        <v>20230</v>
      </c>
      <c r="F55" s="52">
        <v>21770</v>
      </c>
      <c r="G55" s="52">
        <v>22548.8</v>
      </c>
      <c r="H55" s="52">
        <v>23856.6</v>
      </c>
      <c r="I55" s="52">
        <v>24858.6</v>
      </c>
      <c r="J55" s="52">
        <v>24920</v>
      </c>
      <c r="K55" s="52">
        <v>25000</v>
      </c>
      <c r="L55" s="52">
        <v>25753.5</v>
      </c>
      <c r="M55" s="52">
        <v>25900</v>
      </c>
      <c r="N55" s="52">
        <v>26050</v>
      </c>
      <c r="O55" s="52">
        <v>26783.6</v>
      </c>
      <c r="P55" s="52">
        <v>27050</v>
      </c>
      <c r="Q55" s="52">
        <v>27260</v>
      </c>
      <c r="R55" s="52">
        <v>27854.9</v>
      </c>
      <c r="S55" s="52">
        <v>28260</v>
      </c>
      <c r="T55" s="52">
        <v>28550</v>
      </c>
      <c r="U55" s="52">
        <v>28969.1</v>
      </c>
      <c r="V55" s="52">
        <v>29550</v>
      </c>
      <c r="W55" s="52">
        <v>29920</v>
      </c>
      <c r="X55" s="52">
        <v>30127.9</v>
      </c>
      <c r="Y55" s="52">
        <v>30880</v>
      </c>
      <c r="Z55" s="52">
        <v>31380</v>
      </c>
    </row>
    <row r="56" spans="1:26" ht="56.25">
      <c r="A56" s="90"/>
      <c r="B56" s="91"/>
      <c r="C56" s="51" t="s">
        <v>6</v>
      </c>
      <c r="D56" s="52">
        <v>101.2</v>
      </c>
      <c r="E56" s="52">
        <f>E55/D55*100</f>
        <v>102.22334512379989</v>
      </c>
      <c r="F56" s="52">
        <f aca="true" t="shared" si="21" ref="F56:Z56">F55/E55*100</f>
        <v>107.61245674740485</v>
      </c>
      <c r="G56" s="52">
        <f t="shared" si="21"/>
        <v>103.57740009186954</v>
      </c>
      <c r="H56" s="52">
        <f t="shared" si="21"/>
        <v>105.79986518129567</v>
      </c>
      <c r="I56" s="52">
        <f t="shared" si="21"/>
        <v>104.20009557103695</v>
      </c>
      <c r="J56" s="52">
        <f t="shared" si="21"/>
        <v>100.2469970151175</v>
      </c>
      <c r="K56" s="52">
        <f t="shared" si="21"/>
        <v>100.32102728731942</v>
      </c>
      <c r="L56" s="52">
        <f t="shared" si="21"/>
        <v>103.01400000000001</v>
      </c>
      <c r="M56" s="52">
        <f t="shared" si="21"/>
        <v>100.56885471877608</v>
      </c>
      <c r="N56" s="52">
        <f t="shared" si="21"/>
        <v>100.57915057915059</v>
      </c>
      <c r="O56" s="52">
        <f t="shared" si="21"/>
        <v>102.81612284069097</v>
      </c>
      <c r="P56" s="52">
        <f t="shared" si="21"/>
        <v>100.99463851013306</v>
      </c>
      <c r="Q56" s="52">
        <f t="shared" si="21"/>
        <v>100.77634011090572</v>
      </c>
      <c r="R56" s="52">
        <f t="shared" si="21"/>
        <v>102.18231841526047</v>
      </c>
      <c r="S56" s="52">
        <f t="shared" si="21"/>
        <v>101.45432221978896</v>
      </c>
      <c r="T56" s="52">
        <f t="shared" si="21"/>
        <v>101.02618542108988</v>
      </c>
      <c r="U56" s="52">
        <f t="shared" si="21"/>
        <v>101.4679509632224</v>
      </c>
      <c r="V56" s="52">
        <f t="shared" si="21"/>
        <v>102.00524006613945</v>
      </c>
      <c r="W56" s="52">
        <f t="shared" si="21"/>
        <v>101.25211505922165</v>
      </c>
      <c r="X56" s="52">
        <f t="shared" si="21"/>
        <v>100.69485294117648</v>
      </c>
      <c r="Y56" s="52">
        <f t="shared" si="21"/>
        <v>102.49635719714949</v>
      </c>
      <c r="Z56" s="52">
        <f t="shared" si="21"/>
        <v>101.61917098445596</v>
      </c>
    </row>
    <row r="57" spans="1:26" ht="18.75">
      <c r="A57" s="88" t="s">
        <v>92</v>
      </c>
      <c r="B57" s="89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1:26" ht="18.75">
      <c r="A58" s="90">
        <v>37</v>
      </c>
      <c r="B58" s="91" t="s">
        <v>142</v>
      </c>
      <c r="C58" s="51" t="s">
        <v>28</v>
      </c>
      <c r="D58" s="52">
        <v>1242</v>
      </c>
      <c r="E58" s="52">
        <v>1279</v>
      </c>
      <c r="F58" s="52">
        <v>1519</v>
      </c>
      <c r="G58" s="52">
        <v>1790</v>
      </c>
      <c r="H58" s="52">
        <v>1801</v>
      </c>
      <c r="I58" s="52">
        <v>1750</v>
      </c>
      <c r="J58" s="52">
        <v>1880</v>
      </c>
      <c r="K58" s="52">
        <v>1890</v>
      </c>
      <c r="L58" s="52">
        <v>1820</v>
      </c>
      <c r="M58" s="52">
        <v>1962.72</v>
      </c>
      <c r="N58" s="52">
        <v>1983.56</v>
      </c>
      <c r="O58" s="52">
        <v>1894.62</v>
      </c>
      <c r="P58" s="52">
        <v>2051.04</v>
      </c>
      <c r="Q58" s="52">
        <v>2081.94</v>
      </c>
      <c r="R58" s="52">
        <v>1974.19</v>
      </c>
      <c r="S58" s="52">
        <v>2145.39</v>
      </c>
      <c r="T58" s="52">
        <v>2186.04</v>
      </c>
      <c r="U58" s="52">
        <v>2059.08</v>
      </c>
      <c r="V58" s="52">
        <v>2246.22</v>
      </c>
      <c r="W58" s="52">
        <v>2297.52</v>
      </c>
      <c r="X58" s="52">
        <v>2149.68</v>
      </c>
      <c r="Y58" s="52">
        <v>2354.04</v>
      </c>
      <c r="Z58" s="52">
        <v>2417</v>
      </c>
    </row>
    <row r="59" spans="1:26" ht="93.75">
      <c r="A59" s="90"/>
      <c r="B59" s="91"/>
      <c r="C59" s="52" t="s">
        <v>23</v>
      </c>
      <c r="D59" s="52">
        <v>100.1</v>
      </c>
      <c r="E59" s="52">
        <v>87.5</v>
      </c>
      <c r="F59" s="52">
        <v>110.07</v>
      </c>
      <c r="G59" s="52">
        <v>107.2</v>
      </c>
      <c r="H59" s="52">
        <v>93</v>
      </c>
      <c r="I59" s="52">
        <v>92.54</v>
      </c>
      <c r="J59" s="52">
        <v>99.42</v>
      </c>
      <c r="K59" s="52">
        <v>99.94</v>
      </c>
      <c r="L59" s="52">
        <v>99.05</v>
      </c>
      <c r="M59" s="52">
        <v>99.43</v>
      </c>
      <c r="N59" s="52">
        <v>99.95</v>
      </c>
      <c r="O59" s="52">
        <v>99.14</v>
      </c>
      <c r="P59" s="52">
        <v>99.52</v>
      </c>
      <c r="Q59" s="52">
        <v>99.96</v>
      </c>
      <c r="R59" s="52">
        <v>99.24</v>
      </c>
      <c r="S59" s="52">
        <v>99.62</v>
      </c>
      <c r="T59" s="52">
        <v>100</v>
      </c>
      <c r="U59" s="52">
        <v>99.33</v>
      </c>
      <c r="V59" s="52">
        <v>99.71</v>
      </c>
      <c r="W59" s="52">
        <v>100.1</v>
      </c>
      <c r="X59" s="52">
        <v>99.43</v>
      </c>
      <c r="Y59" s="52">
        <v>99.81</v>
      </c>
      <c r="Z59" s="52">
        <v>100.19</v>
      </c>
    </row>
    <row r="60" spans="1:26" ht="37.5">
      <c r="A60" s="53">
        <v>38</v>
      </c>
      <c r="B60" s="51" t="s">
        <v>10</v>
      </c>
      <c r="C60" s="51" t="s">
        <v>7</v>
      </c>
      <c r="D60" s="52">
        <v>107.6</v>
      </c>
      <c r="E60" s="52">
        <v>116.3</v>
      </c>
      <c r="F60" s="52">
        <v>107.8</v>
      </c>
      <c r="G60" s="52">
        <v>103.9</v>
      </c>
      <c r="H60" s="52">
        <v>102.2</v>
      </c>
      <c r="I60" s="52">
        <v>103.9</v>
      </c>
      <c r="J60" s="52">
        <v>104.2</v>
      </c>
      <c r="K60" s="52">
        <v>103.9</v>
      </c>
      <c r="L60" s="52">
        <v>104</v>
      </c>
      <c r="M60" s="52">
        <v>103.5</v>
      </c>
      <c r="N60" s="52">
        <v>104</v>
      </c>
      <c r="O60" s="52">
        <v>104</v>
      </c>
      <c r="P60" s="52">
        <v>104</v>
      </c>
      <c r="Q60" s="52">
        <v>104</v>
      </c>
      <c r="R60" s="52">
        <v>104</v>
      </c>
      <c r="S60" s="52">
        <v>104</v>
      </c>
      <c r="T60" s="52">
        <v>104</v>
      </c>
      <c r="U60" s="52">
        <v>104</v>
      </c>
      <c r="V60" s="52">
        <v>104</v>
      </c>
      <c r="W60" s="52">
        <v>104</v>
      </c>
      <c r="X60" s="52">
        <v>104</v>
      </c>
      <c r="Y60" s="52">
        <v>104</v>
      </c>
      <c r="Z60" s="52">
        <v>104</v>
      </c>
    </row>
    <row r="61" spans="1:26" ht="37.5">
      <c r="A61" s="53">
        <v>39</v>
      </c>
      <c r="B61" s="51" t="s">
        <v>11</v>
      </c>
      <c r="C61" s="51" t="s">
        <v>7</v>
      </c>
      <c r="D61" s="52">
        <v>111.4</v>
      </c>
      <c r="E61" s="52">
        <v>112.9</v>
      </c>
      <c r="F61" s="52">
        <v>105.4</v>
      </c>
      <c r="G61" s="52">
        <v>102.5</v>
      </c>
      <c r="H61" s="52">
        <v>103.1</v>
      </c>
      <c r="I61" s="52">
        <v>103.8</v>
      </c>
      <c r="J61" s="52">
        <v>104.3</v>
      </c>
      <c r="K61" s="52">
        <v>103.7</v>
      </c>
      <c r="L61" s="52">
        <v>103.9</v>
      </c>
      <c r="M61" s="52">
        <v>103.8</v>
      </c>
      <c r="N61" s="52">
        <v>103.7</v>
      </c>
      <c r="O61" s="52">
        <v>103.9</v>
      </c>
      <c r="P61" s="52">
        <v>104</v>
      </c>
      <c r="Q61" s="52">
        <v>103.7</v>
      </c>
      <c r="R61" s="52">
        <v>103.9</v>
      </c>
      <c r="S61" s="52">
        <v>104</v>
      </c>
      <c r="T61" s="52">
        <v>103.7</v>
      </c>
      <c r="U61" s="52">
        <v>103.9</v>
      </c>
      <c r="V61" s="52">
        <v>104</v>
      </c>
      <c r="W61" s="52">
        <v>103.7</v>
      </c>
      <c r="X61" s="52">
        <v>103.9</v>
      </c>
      <c r="Y61" s="52">
        <v>104</v>
      </c>
      <c r="Z61" s="52">
        <v>103.7</v>
      </c>
    </row>
    <row r="62" spans="1:26" ht="18.75">
      <c r="A62" s="90">
        <v>40</v>
      </c>
      <c r="B62" s="91" t="s">
        <v>22</v>
      </c>
      <c r="C62" s="51" t="s">
        <v>28</v>
      </c>
      <c r="D62" s="52">
        <v>45</v>
      </c>
      <c r="E62" s="52">
        <v>49.3</v>
      </c>
      <c r="F62" s="52">
        <v>54.7</v>
      </c>
      <c r="G62" s="52">
        <v>61</v>
      </c>
      <c r="H62" s="52">
        <v>58</v>
      </c>
      <c r="I62" s="52">
        <v>59.8</v>
      </c>
      <c r="J62" s="52">
        <v>60</v>
      </c>
      <c r="K62" s="52">
        <v>60.2</v>
      </c>
      <c r="L62" s="52">
        <v>60.5</v>
      </c>
      <c r="M62" s="52">
        <v>61.25</v>
      </c>
      <c r="N62" s="52">
        <v>61.5</v>
      </c>
      <c r="O62" s="52">
        <v>61.6</v>
      </c>
      <c r="P62" s="52">
        <v>63</v>
      </c>
      <c r="Q62" s="52">
        <v>63.5</v>
      </c>
      <c r="R62" s="52">
        <v>62.7</v>
      </c>
      <c r="S62" s="52">
        <v>64.8</v>
      </c>
      <c r="T62" s="52">
        <v>65.5</v>
      </c>
      <c r="U62" s="52">
        <v>64</v>
      </c>
      <c r="V62" s="52">
        <v>66.8</v>
      </c>
      <c r="W62" s="52">
        <v>67.6</v>
      </c>
      <c r="X62" s="52">
        <v>65.5</v>
      </c>
      <c r="Y62" s="52">
        <v>69</v>
      </c>
      <c r="Z62" s="52">
        <v>70</v>
      </c>
    </row>
    <row r="63" spans="1:26" ht="93.75">
      <c r="A63" s="90"/>
      <c r="B63" s="91"/>
      <c r="C63" s="52" t="s">
        <v>41</v>
      </c>
      <c r="D63" s="52">
        <v>107.4</v>
      </c>
      <c r="E63" s="52">
        <v>97.82</v>
      </c>
      <c r="F63" s="52">
        <v>110.1</v>
      </c>
      <c r="G63" s="52">
        <v>107.2</v>
      </c>
      <c r="H63" s="52">
        <v>93</v>
      </c>
      <c r="I63" s="52">
        <v>98.19</v>
      </c>
      <c r="J63" s="52">
        <v>98.52</v>
      </c>
      <c r="K63" s="52">
        <v>98.85</v>
      </c>
      <c r="L63" s="52">
        <v>96.35</v>
      </c>
      <c r="M63" s="52">
        <v>97.22</v>
      </c>
      <c r="N63" s="52">
        <v>97.29</v>
      </c>
      <c r="O63" s="52">
        <v>96.97</v>
      </c>
      <c r="P63" s="52">
        <v>97.96</v>
      </c>
      <c r="Q63" s="52">
        <v>98.34</v>
      </c>
      <c r="R63" s="52">
        <v>96.94</v>
      </c>
      <c r="S63" s="52">
        <v>97.96</v>
      </c>
      <c r="T63" s="52">
        <v>98.24</v>
      </c>
      <c r="U63" s="52">
        <v>97.21</v>
      </c>
      <c r="V63" s="52">
        <v>98.18</v>
      </c>
      <c r="W63" s="52">
        <v>98.29</v>
      </c>
      <c r="X63" s="52">
        <v>97.47</v>
      </c>
      <c r="Y63" s="52">
        <v>98.37</v>
      </c>
      <c r="Z63" s="52">
        <v>98.62</v>
      </c>
    </row>
    <row r="64" spans="1:26" ht="18.75">
      <c r="A64" s="88" t="s">
        <v>93</v>
      </c>
      <c r="B64" s="89"/>
      <c r="C64" s="51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1:26" ht="18.75">
      <c r="A65" s="102">
        <v>41</v>
      </c>
      <c r="B65" s="99" t="s">
        <v>156</v>
      </c>
      <c r="C65" s="65" t="s">
        <v>28</v>
      </c>
      <c r="D65" s="52">
        <f>D68+D70+D72+D74</f>
        <v>373.11</v>
      </c>
      <c r="E65" s="52">
        <f aca="true" t="shared" si="22" ref="E65:Z65">E68+E70+E72+E74</f>
        <v>441.94000000000005</v>
      </c>
      <c r="F65" s="52">
        <f t="shared" si="22"/>
        <v>522</v>
      </c>
      <c r="G65" s="52">
        <f t="shared" si="22"/>
        <v>512.53</v>
      </c>
      <c r="H65" s="52">
        <f t="shared" si="22"/>
        <v>530.0999999999999</v>
      </c>
      <c r="I65" s="52">
        <f t="shared" si="22"/>
        <v>523.4599999999999</v>
      </c>
      <c r="J65" s="52">
        <f t="shared" si="22"/>
        <v>551.5</v>
      </c>
      <c r="K65" s="52">
        <f t="shared" si="22"/>
        <v>573.72</v>
      </c>
      <c r="L65" s="52">
        <f t="shared" si="22"/>
        <v>551.14</v>
      </c>
      <c r="M65" s="52">
        <f t="shared" si="22"/>
        <v>571.2299999999999</v>
      </c>
      <c r="N65" s="52">
        <f t="shared" si="22"/>
        <v>596.32</v>
      </c>
      <c r="O65" s="52">
        <f t="shared" si="22"/>
        <v>571.39</v>
      </c>
      <c r="P65" s="52">
        <f t="shared" si="22"/>
        <v>590.93</v>
      </c>
      <c r="Q65" s="52">
        <f t="shared" si="22"/>
        <v>618.52</v>
      </c>
      <c r="R65" s="52">
        <f t="shared" si="22"/>
        <v>591.1800000000001</v>
      </c>
      <c r="S65" s="52">
        <f t="shared" si="22"/>
        <v>611.29</v>
      </c>
      <c r="T65" s="52">
        <f t="shared" si="22"/>
        <v>641.73</v>
      </c>
      <c r="U65" s="52">
        <f t="shared" si="22"/>
        <v>611.8</v>
      </c>
      <c r="V65" s="52">
        <f t="shared" si="22"/>
        <v>633.03</v>
      </c>
      <c r="W65" s="52">
        <f t="shared" si="22"/>
        <v>666.5600000000001</v>
      </c>
      <c r="X65" s="52">
        <f t="shared" si="22"/>
        <v>634.03</v>
      </c>
      <c r="Y65" s="52">
        <f t="shared" si="22"/>
        <v>657.46</v>
      </c>
      <c r="Z65" s="52">
        <f t="shared" si="22"/>
        <v>692.5500000000001</v>
      </c>
    </row>
    <row r="66" spans="1:26" ht="56.25">
      <c r="A66" s="103"/>
      <c r="B66" s="99"/>
      <c r="C66" s="65" t="s">
        <v>6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spans="1:26" ht="19.5">
      <c r="A67" s="103"/>
      <c r="B67" s="66" t="s">
        <v>53</v>
      </c>
      <c r="C67" s="65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1:26" ht="18.75">
      <c r="A68" s="103"/>
      <c r="B68" s="99" t="s">
        <v>26</v>
      </c>
      <c r="C68" s="65" t="s">
        <v>28</v>
      </c>
      <c r="D68" s="52">
        <v>16.6</v>
      </c>
      <c r="E68" s="52">
        <v>16.5</v>
      </c>
      <c r="F68" s="52">
        <v>5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</row>
    <row r="69" spans="1:26" ht="56.25">
      <c r="A69" s="103"/>
      <c r="B69" s="99"/>
      <c r="C69" s="65" t="s">
        <v>6</v>
      </c>
      <c r="D69" s="52">
        <v>102.5</v>
      </c>
      <c r="E69" s="52">
        <v>99.4</v>
      </c>
      <c r="F69" s="52">
        <f>F68/E68*100</f>
        <v>30.303030303030305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</row>
    <row r="70" spans="1:26" ht="18.75">
      <c r="A70" s="103"/>
      <c r="B70" s="99" t="s">
        <v>27</v>
      </c>
      <c r="C70" s="65" t="s">
        <v>28</v>
      </c>
      <c r="D70" s="52">
        <v>80.1</v>
      </c>
      <c r="E70" s="52">
        <v>132.5</v>
      </c>
      <c r="F70" s="52">
        <v>223.6</v>
      </c>
      <c r="G70" s="52">
        <v>205.9</v>
      </c>
      <c r="H70" s="52">
        <v>210.6</v>
      </c>
      <c r="I70" s="52">
        <v>203.35</v>
      </c>
      <c r="J70" s="52">
        <v>218.4</v>
      </c>
      <c r="K70" s="52">
        <v>225.38</v>
      </c>
      <c r="L70" s="52">
        <v>217.55</v>
      </c>
      <c r="M70" s="52">
        <v>226.04</v>
      </c>
      <c r="N70" s="52">
        <v>233.49</v>
      </c>
      <c r="O70" s="52">
        <v>225.82</v>
      </c>
      <c r="P70" s="52">
        <v>233.72</v>
      </c>
      <c r="Q70" s="52">
        <v>241.19</v>
      </c>
      <c r="R70" s="52">
        <v>233.72</v>
      </c>
      <c r="S70" s="52">
        <v>241.9</v>
      </c>
      <c r="T70" s="52">
        <v>249.63</v>
      </c>
      <c r="U70" s="52">
        <v>242.28</v>
      </c>
      <c r="V70" s="52">
        <v>251</v>
      </c>
      <c r="W70" s="52">
        <v>259.11</v>
      </c>
      <c r="X70" s="52">
        <v>252</v>
      </c>
      <c r="Y70" s="52">
        <v>262.63</v>
      </c>
      <c r="Z70" s="52">
        <v>269.47</v>
      </c>
    </row>
    <row r="71" spans="1:26" ht="56.25">
      <c r="A71" s="103"/>
      <c r="B71" s="99"/>
      <c r="C71" s="65" t="s">
        <v>6</v>
      </c>
      <c r="D71" s="52">
        <v>81.1</v>
      </c>
      <c r="E71" s="52">
        <f>E70/D70*100</f>
        <v>165.41822721598004</v>
      </c>
      <c r="F71" s="52">
        <f>F70/E70*100</f>
        <v>168.75471698113208</v>
      </c>
      <c r="G71" s="52">
        <f>G70/F70*100</f>
        <v>92.0840787119857</v>
      </c>
      <c r="H71" s="52">
        <f>H70/G70*100</f>
        <v>102.28266148615832</v>
      </c>
      <c r="I71" s="52">
        <v>96.56</v>
      </c>
      <c r="J71" s="52">
        <v>103.7</v>
      </c>
      <c r="K71" s="52">
        <v>107.02</v>
      </c>
      <c r="L71" s="52">
        <v>106.98</v>
      </c>
      <c r="M71" s="52">
        <v>103.5</v>
      </c>
      <c r="N71" s="52">
        <v>103.6</v>
      </c>
      <c r="O71" s="52">
        <v>103.8</v>
      </c>
      <c r="P71" s="52">
        <v>103.4</v>
      </c>
      <c r="Q71" s="52">
        <v>103.3</v>
      </c>
      <c r="R71" s="52">
        <v>103.5</v>
      </c>
      <c r="S71" s="52">
        <v>103.5</v>
      </c>
      <c r="T71" s="52">
        <v>103.5</v>
      </c>
      <c r="U71" s="52">
        <v>103.66</v>
      </c>
      <c r="V71" s="52">
        <v>103.76</v>
      </c>
      <c r="W71" s="52">
        <v>103.8</v>
      </c>
      <c r="X71" s="52">
        <v>104.01</v>
      </c>
      <c r="Y71" s="52">
        <v>104.63</v>
      </c>
      <c r="Z71" s="52">
        <v>104</v>
      </c>
    </row>
    <row r="72" spans="1:26" ht="18.75">
      <c r="A72" s="103"/>
      <c r="B72" s="99" t="s">
        <v>96</v>
      </c>
      <c r="C72" s="65" t="s">
        <v>28</v>
      </c>
      <c r="D72" s="52">
        <v>213.82</v>
      </c>
      <c r="E72" s="52">
        <v>227.97</v>
      </c>
      <c r="F72" s="52">
        <v>234.4</v>
      </c>
      <c r="G72" s="52">
        <v>246.73</v>
      </c>
      <c r="H72" s="52">
        <v>257.33</v>
      </c>
      <c r="I72" s="52">
        <v>257.32</v>
      </c>
      <c r="J72" s="52">
        <v>270.19</v>
      </c>
      <c r="K72" s="52">
        <v>283.69</v>
      </c>
      <c r="L72" s="52">
        <v>270.18</v>
      </c>
      <c r="M72" s="52">
        <v>281.53</v>
      </c>
      <c r="N72" s="52">
        <v>295.6</v>
      </c>
      <c r="O72" s="52">
        <v>281.53</v>
      </c>
      <c r="P72" s="52">
        <v>292.79</v>
      </c>
      <c r="Q72" s="52">
        <v>307.42</v>
      </c>
      <c r="R72" s="52">
        <v>292.78</v>
      </c>
      <c r="S72" s="52">
        <v>304.2</v>
      </c>
      <c r="T72" s="52">
        <v>319.4</v>
      </c>
      <c r="U72" s="52">
        <v>304.2</v>
      </c>
      <c r="V72" s="52">
        <v>316.06</v>
      </c>
      <c r="W72" s="52">
        <v>331.85</v>
      </c>
      <c r="X72" s="52">
        <v>316.06</v>
      </c>
      <c r="Y72" s="52">
        <v>328.07</v>
      </c>
      <c r="Z72" s="52">
        <v>344.46</v>
      </c>
    </row>
    <row r="73" spans="1:26" ht="56.25">
      <c r="A73" s="103"/>
      <c r="B73" s="99"/>
      <c r="C73" s="65" t="s">
        <v>6</v>
      </c>
      <c r="D73" s="52">
        <v>111.2</v>
      </c>
      <c r="E73" s="52">
        <v>106.62</v>
      </c>
      <c r="F73" s="52">
        <v>102.8</v>
      </c>
      <c r="G73" s="52">
        <v>105.3</v>
      </c>
      <c r="H73" s="52">
        <v>104.36</v>
      </c>
      <c r="I73" s="52">
        <v>100</v>
      </c>
      <c r="J73" s="52">
        <v>105</v>
      </c>
      <c r="K73" s="52">
        <v>110.24</v>
      </c>
      <c r="L73" s="52">
        <v>105</v>
      </c>
      <c r="M73" s="52">
        <v>104.2</v>
      </c>
      <c r="N73" s="52">
        <v>104.2</v>
      </c>
      <c r="O73" s="52">
        <v>104.2</v>
      </c>
      <c r="P73" s="52">
        <v>104</v>
      </c>
      <c r="Q73" s="52">
        <v>104</v>
      </c>
      <c r="R73" s="52">
        <v>104</v>
      </c>
      <c r="S73" s="52">
        <v>103.9</v>
      </c>
      <c r="T73" s="52">
        <v>103.9</v>
      </c>
      <c r="U73" s="52">
        <v>103.9</v>
      </c>
      <c r="V73" s="52">
        <v>103.9</v>
      </c>
      <c r="W73" s="52">
        <v>103.9</v>
      </c>
      <c r="X73" s="52">
        <v>103.9</v>
      </c>
      <c r="Y73" s="52">
        <v>103.8</v>
      </c>
      <c r="Z73" s="52">
        <v>103.8</v>
      </c>
    </row>
    <row r="74" spans="1:26" ht="18.75">
      <c r="A74" s="104"/>
      <c r="B74" s="100" t="s">
        <v>97</v>
      </c>
      <c r="C74" s="65" t="s">
        <v>28</v>
      </c>
      <c r="D74" s="52">
        <v>62.59</v>
      </c>
      <c r="E74" s="52">
        <v>64.97</v>
      </c>
      <c r="F74" s="52">
        <v>59</v>
      </c>
      <c r="G74" s="52">
        <v>59.9</v>
      </c>
      <c r="H74" s="52">
        <v>62.17</v>
      </c>
      <c r="I74" s="52">
        <v>62.79</v>
      </c>
      <c r="J74" s="52">
        <v>62.91</v>
      </c>
      <c r="K74" s="52">
        <v>64.65</v>
      </c>
      <c r="L74" s="52">
        <v>63.41</v>
      </c>
      <c r="M74" s="52">
        <v>63.66</v>
      </c>
      <c r="N74" s="52">
        <v>67.23</v>
      </c>
      <c r="O74" s="52">
        <v>64.04</v>
      </c>
      <c r="P74" s="52">
        <v>64.42</v>
      </c>
      <c r="Q74" s="52">
        <v>69.91</v>
      </c>
      <c r="R74" s="52">
        <v>64.68</v>
      </c>
      <c r="S74" s="52">
        <v>65.19</v>
      </c>
      <c r="T74" s="52">
        <v>72.7</v>
      </c>
      <c r="U74" s="52">
        <v>65.32</v>
      </c>
      <c r="V74" s="52">
        <v>65.97</v>
      </c>
      <c r="W74" s="52">
        <v>75.6</v>
      </c>
      <c r="X74" s="52">
        <v>65.97</v>
      </c>
      <c r="Y74" s="52">
        <v>66.76</v>
      </c>
      <c r="Z74" s="52">
        <v>78.62</v>
      </c>
    </row>
    <row r="75" spans="1:26" ht="56.25">
      <c r="A75" s="105"/>
      <c r="B75" s="101"/>
      <c r="C75" s="65" t="s">
        <v>6</v>
      </c>
      <c r="D75" s="52">
        <v>101.5</v>
      </c>
      <c r="E75" s="52">
        <v>103.8</v>
      </c>
      <c r="F75" s="52">
        <v>90.8</v>
      </c>
      <c r="G75" s="52">
        <v>101.5</v>
      </c>
      <c r="H75" s="52">
        <v>103.7</v>
      </c>
      <c r="I75" s="52">
        <v>101</v>
      </c>
      <c r="J75" s="52">
        <v>101.19</v>
      </c>
      <c r="K75" s="52">
        <v>103.99</v>
      </c>
      <c r="L75" s="52">
        <v>100.99</v>
      </c>
      <c r="M75" s="52">
        <v>101.19</v>
      </c>
      <c r="N75" s="52">
        <v>103.99</v>
      </c>
      <c r="O75" s="52">
        <v>100.99</v>
      </c>
      <c r="P75" s="52">
        <v>101.19</v>
      </c>
      <c r="Q75" s="52">
        <v>103.99</v>
      </c>
      <c r="R75" s="52">
        <v>101</v>
      </c>
      <c r="S75" s="52">
        <v>101.2</v>
      </c>
      <c r="T75" s="52">
        <v>103.99</v>
      </c>
      <c r="U75" s="52">
        <v>100.99</v>
      </c>
      <c r="V75" s="52">
        <v>101.2</v>
      </c>
      <c r="W75" s="52">
        <v>103.99</v>
      </c>
      <c r="X75" s="52">
        <v>101</v>
      </c>
      <c r="Y75" s="52">
        <v>101.2</v>
      </c>
      <c r="Z75" s="52">
        <v>103.99</v>
      </c>
    </row>
    <row r="76" spans="1:26" s="70" customFormat="1" ht="93.75">
      <c r="A76" s="67">
        <v>42</v>
      </c>
      <c r="B76" s="68" t="s">
        <v>88</v>
      </c>
      <c r="C76" s="65" t="s">
        <v>80</v>
      </c>
      <c r="D76" s="69">
        <v>95.37</v>
      </c>
      <c r="E76" s="69">
        <v>121.4</v>
      </c>
      <c r="F76" s="69">
        <v>102.2</v>
      </c>
      <c r="G76" s="69">
        <v>106.3</v>
      </c>
      <c r="H76" s="69">
        <v>103.8</v>
      </c>
      <c r="I76" s="69">
        <v>104.4</v>
      </c>
      <c r="J76" s="69">
        <v>104.6</v>
      </c>
      <c r="K76" s="69">
        <v>104.5</v>
      </c>
      <c r="L76" s="69">
        <v>104.8</v>
      </c>
      <c r="M76" s="69">
        <v>104.5</v>
      </c>
      <c r="N76" s="69">
        <v>104.6</v>
      </c>
      <c r="O76" s="69">
        <v>103.9</v>
      </c>
      <c r="P76" s="69">
        <v>103.9</v>
      </c>
      <c r="Q76" s="69">
        <v>103.9</v>
      </c>
      <c r="R76" s="69">
        <v>103.9</v>
      </c>
      <c r="S76" s="69">
        <v>103.9</v>
      </c>
      <c r="T76" s="69">
        <v>103.9</v>
      </c>
      <c r="U76" s="69">
        <v>103.9</v>
      </c>
      <c r="V76" s="69">
        <v>103.9</v>
      </c>
      <c r="W76" s="69">
        <v>103.9</v>
      </c>
      <c r="X76" s="69">
        <v>103.9</v>
      </c>
      <c r="Y76" s="69">
        <v>103.9</v>
      </c>
      <c r="Z76" s="69">
        <v>103.9</v>
      </c>
    </row>
    <row r="77" spans="1:26" ht="18.75">
      <c r="A77" s="90">
        <v>43</v>
      </c>
      <c r="B77" s="91" t="s">
        <v>8</v>
      </c>
      <c r="C77" s="51" t="s">
        <v>9</v>
      </c>
      <c r="D77" s="52">
        <v>6000</v>
      </c>
      <c r="E77" s="52">
        <v>2410</v>
      </c>
      <c r="F77" s="52">
        <v>5900</v>
      </c>
      <c r="G77" s="52">
        <v>4700</v>
      </c>
      <c r="H77" s="52">
        <v>5600</v>
      </c>
      <c r="I77" s="52">
        <v>5500</v>
      </c>
      <c r="J77" s="52">
        <v>5700</v>
      </c>
      <c r="K77" s="52">
        <v>5750</v>
      </c>
      <c r="L77" s="52">
        <v>5550</v>
      </c>
      <c r="M77" s="52">
        <v>5800</v>
      </c>
      <c r="N77" s="52">
        <v>5850</v>
      </c>
      <c r="O77" s="52">
        <v>5600</v>
      </c>
      <c r="P77" s="52">
        <v>5900</v>
      </c>
      <c r="Q77" s="52">
        <v>5950</v>
      </c>
      <c r="R77" s="52">
        <v>5700</v>
      </c>
      <c r="S77" s="52">
        <v>6000</v>
      </c>
      <c r="T77" s="52">
        <v>6050</v>
      </c>
      <c r="U77" s="52">
        <v>5800</v>
      </c>
      <c r="V77" s="52">
        <v>6100</v>
      </c>
      <c r="W77" s="52">
        <v>6150</v>
      </c>
      <c r="X77" s="52">
        <v>5900</v>
      </c>
      <c r="Y77" s="52">
        <v>6200</v>
      </c>
      <c r="Z77" s="52">
        <v>6250</v>
      </c>
    </row>
    <row r="78" spans="1:26" ht="56.25">
      <c r="A78" s="90"/>
      <c r="B78" s="91"/>
      <c r="C78" s="51" t="s">
        <v>6</v>
      </c>
      <c r="D78" s="52">
        <v>106.4</v>
      </c>
      <c r="E78" s="52">
        <f>E77/D77*100</f>
        <v>40.166666666666664</v>
      </c>
      <c r="F78" s="52">
        <f>F77/E77*100</f>
        <v>244.81327800829877</v>
      </c>
      <c r="G78" s="52">
        <f>G77/F77*100</f>
        <v>79.66101694915254</v>
      </c>
      <c r="H78" s="52">
        <f>H77/G77*100</f>
        <v>119.14893617021276</v>
      </c>
      <c r="I78" s="52">
        <f>I77/H77*100</f>
        <v>98.21428571428571</v>
      </c>
      <c r="J78" s="52">
        <f>J77/H77*100</f>
        <v>101.78571428571428</v>
      </c>
      <c r="K78" s="52">
        <f>K77/H77*100</f>
        <v>102.67857142857142</v>
      </c>
      <c r="L78" s="52">
        <f>L77/I77*100</f>
        <v>100.9090909090909</v>
      </c>
      <c r="M78" s="52">
        <f>M77/J77*100</f>
        <v>101.75438596491229</v>
      </c>
      <c r="N78" s="52">
        <f>N77/K77*100</f>
        <v>101.7391304347826</v>
      </c>
      <c r="O78" s="52">
        <f aca="true" t="shared" si="23" ref="O78:Z78">O77/L77*100</f>
        <v>100.9009009009009</v>
      </c>
      <c r="P78" s="52">
        <f t="shared" si="23"/>
        <v>101.72413793103448</v>
      </c>
      <c r="Q78" s="52">
        <f t="shared" si="23"/>
        <v>101.7094017094017</v>
      </c>
      <c r="R78" s="52">
        <f t="shared" si="23"/>
        <v>101.78571428571428</v>
      </c>
      <c r="S78" s="52">
        <f t="shared" si="23"/>
        <v>101.69491525423729</v>
      </c>
      <c r="T78" s="52">
        <f t="shared" si="23"/>
        <v>101.68067226890756</v>
      </c>
      <c r="U78" s="52">
        <f t="shared" si="23"/>
        <v>101.75438596491229</v>
      </c>
      <c r="V78" s="52">
        <f t="shared" si="23"/>
        <v>101.66666666666666</v>
      </c>
      <c r="W78" s="52">
        <f t="shared" si="23"/>
        <v>101.65289256198346</v>
      </c>
      <c r="X78" s="52">
        <f t="shared" si="23"/>
        <v>101.72413793103448</v>
      </c>
      <c r="Y78" s="52">
        <f t="shared" si="23"/>
        <v>101.63934426229508</v>
      </c>
      <c r="Z78" s="52">
        <f t="shared" si="23"/>
        <v>101.62601626016261</v>
      </c>
    </row>
    <row r="79" spans="1:26" ht="18.75">
      <c r="A79" s="88" t="s">
        <v>159</v>
      </c>
      <c r="B79" s="89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1:26" ht="37.5">
      <c r="A80" s="48">
        <v>44</v>
      </c>
      <c r="B80" s="62" t="s">
        <v>79</v>
      </c>
      <c r="C80" s="51" t="s">
        <v>161</v>
      </c>
      <c r="D80" s="52">
        <v>599.83</v>
      </c>
      <c r="E80" s="52">
        <v>446.05</v>
      </c>
      <c r="F80" s="52">
        <v>405.7</v>
      </c>
      <c r="G80" s="52">
        <v>567.9</v>
      </c>
      <c r="H80" s="52">
        <v>750</v>
      </c>
      <c r="I80" s="52">
        <v>750</v>
      </c>
      <c r="J80" s="52">
        <v>757.5</v>
      </c>
      <c r="K80" s="52">
        <v>765</v>
      </c>
      <c r="L80" s="52">
        <v>765</v>
      </c>
      <c r="M80" s="52">
        <v>787.8</v>
      </c>
      <c r="N80" s="52">
        <v>795.38</v>
      </c>
      <c r="O80" s="52">
        <v>780.3</v>
      </c>
      <c r="P80" s="52">
        <v>819.31</v>
      </c>
      <c r="Q80" s="52">
        <v>827.19</v>
      </c>
      <c r="R80" s="52">
        <v>797.47</v>
      </c>
      <c r="S80" s="52">
        <v>853.72</v>
      </c>
      <c r="T80" s="52">
        <v>861.92</v>
      </c>
      <c r="U80" s="52">
        <v>815.81</v>
      </c>
      <c r="V80" s="52">
        <v>890.86</v>
      </c>
      <c r="W80" s="52">
        <v>899.4</v>
      </c>
      <c r="X80" s="52">
        <v>835.06</v>
      </c>
      <c r="Y80" s="52">
        <v>929.7</v>
      </c>
      <c r="Z80" s="52">
        <v>938.61</v>
      </c>
    </row>
    <row r="81" spans="1:26" ht="56.25">
      <c r="A81" s="53">
        <v>45</v>
      </c>
      <c r="B81" s="51" t="s">
        <v>81</v>
      </c>
      <c r="C81" s="51" t="s">
        <v>43</v>
      </c>
      <c r="D81" s="52">
        <v>219.26</v>
      </c>
      <c r="E81" s="52">
        <v>65.06</v>
      </c>
      <c r="F81" s="52">
        <v>119.5</v>
      </c>
      <c r="G81" s="52">
        <v>179.8</v>
      </c>
      <c r="H81" s="52">
        <v>125.8</v>
      </c>
      <c r="I81" s="52">
        <v>95.24</v>
      </c>
      <c r="J81" s="52">
        <v>96.19</v>
      </c>
      <c r="K81" s="52">
        <v>97.14</v>
      </c>
      <c r="L81" s="52">
        <v>97.7</v>
      </c>
      <c r="M81" s="52">
        <v>99.62</v>
      </c>
      <c r="N81" s="52">
        <v>99.59</v>
      </c>
      <c r="O81" s="52">
        <v>97.89</v>
      </c>
      <c r="P81" s="52">
        <v>99.81</v>
      </c>
      <c r="Q81" s="52">
        <v>99.81</v>
      </c>
      <c r="R81" s="52">
        <v>97.99</v>
      </c>
      <c r="S81" s="52">
        <v>99.9</v>
      </c>
      <c r="T81" s="52">
        <v>99.9</v>
      </c>
      <c r="U81" s="52">
        <v>97.99</v>
      </c>
      <c r="V81" s="52">
        <v>99.95</v>
      </c>
      <c r="W81" s="52">
        <v>99.95</v>
      </c>
      <c r="X81" s="52">
        <v>98.05</v>
      </c>
      <c r="Y81" s="52">
        <v>99.96</v>
      </c>
      <c r="Z81" s="52">
        <v>99.96</v>
      </c>
    </row>
    <row r="82" spans="1:26" ht="56.25">
      <c r="A82" s="71">
        <v>46</v>
      </c>
      <c r="B82" s="72" t="s">
        <v>154</v>
      </c>
      <c r="C82" s="51" t="s">
        <v>43</v>
      </c>
      <c r="D82" s="52">
        <v>104.9</v>
      </c>
      <c r="E82" s="52">
        <v>74.4</v>
      </c>
      <c r="F82" s="52">
        <f>F80/E80*100</f>
        <v>90.95392893173411</v>
      </c>
      <c r="G82" s="52">
        <f>G80/F80*100</f>
        <v>139.9802809958097</v>
      </c>
      <c r="H82" s="52">
        <f>H80/G80*100</f>
        <v>132.06550449022717</v>
      </c>
      <c r="I82" s="52">
        <f>I80/H80*100</f>
        <v>100</v>
      </c>
      <c r="J82" s="52">
        <f>J80/H80*100</f>
        <v>101</v>
      </c>
      <c r="K82" s="52">
        <f aca="true" t="shared" si="24" ref="K82:Z82">K80/H80*100</f>
        <v>102</v>
      </c>
      <c r="L82" s="52">
        <f t="shared" si="24"/>
        <v>102</v>
      </c>
      <c r="M82" s="52">
        <f t="shared" si="24"/>
        <v>104</v>
      </c>
      <c r="N82" s="52">
        <f t="shared" si="24"/>
        <v>103.97124183006537</v>
      </c>
      <c r="O82" s="52">
        <f t="shared" si="24"/>
        <v>102</v>
      </c>
      <c r="P82" s="52">
        <f t="shared" si="24"/>
        <v>103.999746128459</v>
      </c>
      <c r="Q82" s="52">
        <f t="shared" si="24"/>
        <v>103.99934622444617</v>
      </c>
      <c r="R82" s="52">
        <f t="shared" si="24"/>
        <v>102.2004357298475</v>
      </c>
      <c r="S82" s="52">
        <f t="shared" si="24"/>
        <v>104.19987550499812</v>
      </c>
      <c r="T82" s="52">
        <f t="shared" si="24"/>
        <v>104.19855172330419</v>
      </c>
      <c r="U82" s="52">
        <f t="shared" si="24"/>
        <v>102.29977303221436</v>
      </c>
      <c r="V82" s="52">
        <f t="shared" si="24"/>
        <v>104.35037248746661</v>
      </c>
      <c r="W82" s="52">
        <f t="shared" si="24"/>
        <v>104.34843140894748</v>
      </c>
      <c r="X82" s="52">
        <f t="shared" si="24"/>
        <v>102.35961804832007</v>
      </c>
      <c r="Y82" s="52">
        <f t="shared" si="24"/>
        <v>104.3598320723795</v>
      </c>
      <c r="Z82" s="52">
        <f t="shared" si="24"/>
        <v>104.35957304869913</v>
      </c>
    </row>
    <row r="83" spans="1:26" ht="37.5">
      <c r="A83" s="75">
        <v>47</v>
      </c>
      <c r="B83" s="51" t="s">
        <v>105</v>
      </c>
      <c r="C83" s="73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1:26" ht="18.75">
      <c r="A84" s="76"/>
      <c r="B84" s="51" t="s">
        <v>153</v>
      </c>
      <c r="C84" s="51" t="s">
        <v>161</v>
      </c>
      <c r="D84" s="52">
        <v>329</v>
      </c>
      <c r="E84" s="52">
        <v>238.75</v>
      </c>
      <c r="F84" s="52">
        <v>137.4</v>
      </c>
      <c r="G84" s="52">
        <v>102.1</v>
      </c>
      <c r="H84" s="52">
        <v>227</v>
      </c>
      <c r="I84" s="52">
        <v>227</v>
      </c>
      <c r="J84" s="52">
        <v>229.27</v>
      </c>
      <c r="K84" s="52">
        <v>231.54</v>
      </c>
      <c r="L84" s="52">
        <v>231.54</v>
      </c>
      <c r="M84" s="52">
        <v>238.44</v>
      </c>
      <c r="N84" s="52">
        <v>240.73</v>
      </c>
      <c r="O84" s="52">
        <v>236.17</v>
      </c>
      <c r="P84" s="52">
        <v>247.98</v>
      </c>
      <c r="Q84" s="52">
        <v>250.36</v>
      </c>
      <c r="R84" s="52">
        <v>241.37</v>
      </c>
      <c r="S84" s="52">
        <v>258.39</v>
      </c>
      <c r="T84" s="52">
        <v>260.87</v>
      </c>
      <c r="U84" s="52">
        <v>246.92</v>
      </c>
      <c r="V84" s="52">
        <v>269.63</v>
      </c>
      <c r="W84" s="52">
        <v>272.22</v>
      </c>
      <c r="X84" s="52">
        <v>252.75</v>
      </c>
      <c r="Y84" s="52">
        <v>281.39</v>
      </c>
      <c r="Z84" s="52">
        <v>284.09</v>
      </c>
    </row>
    <row r="85" spans="1:26" ht="18.75">
      <c r="A85" s="76"/>
      <c r="B85" s="51" t="s">
        <v>76</v>
      </c>
      <c r="C85" s="51" t="s">
        <v>161</v>
      </c>
      <c r="D85" s="52">
        <v>329</v>
      </c>
      <c r="E85" s="52">
        <v>238.75</v>
      </c>
      <c r="F85" s="52">
        <v>137.4</v>
      </c>
      <c r="G85" s="52">
        <v>102.1</v>
      </c>
      <c r="H85" s="52">
        <v>227</v>
      </c>
      <c r="I85" s="52">
        <v>227</v>
      </c>
      <c r="J85" s="52">
        <v>229.27</v>
      </c>
      <c r="K85" s="52">
        <v>231.54</v>
      </c>
      <c r="L85" s="52">
        <v>231.54</v>
      </c>
      <c r="M85" s="52">
        <v>238.44</v>
      </c>
      <c r="N85" s="52">
        <v>240.73</v>
      </c>
      <c r="O85" s="52">
        <v>236.17</v>
      </c>
      <c r="P85" s="52">
        <v>247.98</v>
      </c>
      <c r="Q85" s="52">
        <v>250.36</v>
      </c>
      <c r="R85" s="52">
        <v>241.37</v>
      </c>
      <c r="S85" s="52">
        <v>258.39</v>
      </c>
      <c r="T85" s="52">
        <v>260.87</v>
      </c>
      <c r="U85" s="52">
        <v>246.92</v>
      </c>
      <c r="V85" s="52">
        <v>269.63</v>
      </c>
      <c r="W85" s="52">
        <v>272.22</v>
      </c>
      <c r="X85" s="52">
        <v>252.75</v>
      </c>
      <c r="Y85" s="52">
        <v>281.39</v>
      </c>
      <c r="Z85" s="52">
        <v>284.09</v>
      </c>
    </row>
    <row r="86" spans="1:26" ht="18.75">
      <c r="A86" s="76"/>
      <c r="B86" s="51" t="s">
        <v>77</v>
      </c>
      <c r="C86" s="51" t="s">
        <v>161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</row>
    <row r="87" spans="1:26" ht="18.75">
      <c r="A87" s="76"/>
      <c r="B87" s="51" t="s">
        <v>152</v>
      </c>
      <c r="C87" s="51" t="s">
        <v>161</v>
      </c>
      <c r="D87" s="52">
        <f>D88</f>
        <v>132.3</v>
      </c>
      <c r="E87" s="52">
        <f>E88</f>
        <v>64.7</v>
      </c>
      <c r="F87" s="52">
        <v>80</v>
      </c>
      <c r="G87" s="52">
        <v>314</v>
      </c>
      <c r="H87" s="52">
        <v>400</v>
      </c>
      <c r="I87" s="52">
        <v>400</v>
      </c>
      <c r="J87" s="52">
        <v>404</v>
      </c>
      <c r="K87" s="52">
        <v>408</v>
      </c>
      <c r="L87" s="52">
        <v>408</v>
      </c>
      <c r="M87" s="52">
        <v>420.16</v>
      </c>
      <c r="N87" s="52">
        <v>424.2</v>
      </c>
      <c r="O87" s="52">
        <v>416.16</v>
      </c>
      <c r="P87" s="52">
        <v>436.97</v>
      </c>
      <c r="Q87" s="52">
        <v>441.17</v>
      </c>
      <c r="R87" s="52">
        <v>425.32</v>
      </c>
      <c r="S87" s="52">
        <v>455.32</v>
      </c>
      <c r="T87" s="52">
        <v>459.69</v>
      </c>
      <c r="U87" s="52">
        <v>435.1</v>
      </c>
      <c r="V87" s="52">
        <v>475.13</v>
      </c>
      <c r="W87" s="52">
        <v>479.68</v>
      </c>
      <c r="X87" s="52">
        <v>445.37</v>
      </c>
      <c r="Y87" s="52">
        <v>495.84</v>
      </c>
      <c r="Z87" s="52">
        <v>500.59</v>
      </c>
    </row>
    <row r="88" spans="1:26" ht="18.75">
      <c r="A88" s="76"/>
      <c r="B88" s="51" t="s">
        <v>151</v>
      </c>
      <c r="C88" s="51" t="s">
        <v>161</v>
      </c>
      <c r="D88" s="52">
        <v>132.3</v>
      </c>
      <c r="E88" s="52">
        <v>64.7</v>
      </c>
      <c r="F88" s="52">
        <v>80</v>
      </c>
      <c r="G88" s="52">
        <v>314</v>
      </c>
      <c r="H88" s="52">
        <v>400</v>
      </c>
      <c r="I88" s="52">
        <v>400</v>
      </c>
      <c r="J88" s="52">
        <v>404</v>
      </c>
      <c r="K88" s="52">
        <v>408</v>
      </c>
      <c r="L88" s="52">
        <v>408</v>
      </c>
      <c r="M88" s="52">
        <v>420.16</v>
      </c>
      <c r="N88" s="52">
        <v>424.2</v>
      </c>
      <c r="O88" s="52">
        <v>416.16</v>
      </c>
      <c r="P88" s="52">
        <v>436.97</v>
      </c>
      <c r="Q88" s="52">
        <v>441.17</v>
      </c>
      <c r="R88" s="52">
        <v>425.32</v>
      </c>
      <c r="S88" s="52">
        <v>455.32</v>
      </c>
      <c r="T88" s="52">
        <v>459.69</v>
      </c>
      <c r="U88" s="52">
        <v>435.1</v>
      </c>
      <c r="V88" s="52">
        <v>475.13</v>
      </c>
      <c r="W88" s="52">
        <v>479.68</v>
      </c>
      <c r="X88" s="52">
        <v>445.37</v>
      </c>
      <c r="Y88" s="52">
        <v>495.84</v>
      </c>
      <c r="Z88" s="52">
        <v>500.59</v>
      </c>
    </row>
    <row r="89" spans="1:26" ht="18.75">
      <c r="A89" s="76"/>
      <c r="B89" s="51" t="s">
        <v>144</v>
      </c>
      <c r="C89" s="51" t="s">
        <v>161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</row>
    <row r="90" spans="1:26" ht="18.75">
      <c r="A90" s="76"/>
      <c r="B90" s="51" t="s">
        <v>145</v>
      </c>
      <c r="C90" s="51" t="s">
        <v>161</v>
      </c>
      <c r="D90" s="52">
        <v>4.73</v>
      </c>
      <c r="E90" s="52">
        <v>2.1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</row>
    <row r="91" spans="1:26" ht="18.75">
      <c r="A91" s="76"/>
      <c r="B91" s="51" t="s">
        <v>150</v>
      </c>
      <c r="C91" s="51" t="s">
        <v>161</v>
      </c>
      <c r="D91" s="52">
        <v>129.8</v>
      </c>
      <c r="E91" s="52">
        <v>140.5</v>
      </c>
      <c r="F91" s="52">
        <v>188.3</v>
      </c>
      <c r="G91" s="52">
        <v>151.8</v>
      </c>
      <c r="H91" s="52">
        <v>123</v>
      </c>
      <c r="I91" s="52">
        <v>123</v>
      </c>
      <c r="J91" s="52">
        <v>124.23</v>
      </c>
      <c r="K91" s="52">
        <v>125.46</v>
      </c>
      <c r="L91" s="52">
        <v>125.46</v>
      </c>
      <c r="M91" s="52">
        <v>129.2</v>
      </c>
      <c r="N91" s="52">
        <v>130.44</v>
      </c>
      <c r="O91" s="52">
        <v>127.97</v>
      </c>
      <c r="P91" s="52">
        <v>134.37</v>
      </c>
      <c r="Q91" s="52">
        <v>135.66</v>
      </c>
      <c r="R91" s="52">
        <v>130.78</v>
      </c>
      <c r="S91" s="52">
        <v>140.01</v>
      </c>
      <c r="T91" s="52">
        <v>141.35</v>
      </c>
      <c r="U91" s="52">
        <v>133.79</v>
      </c>
      <c r="V91" s="52">
        <v>146.1</v>
      </c>
      <c r="W91" s="52">
        <v>147.5</v>
      </c>
      <c r="X91" s="52">
        <v>136.95</v>
      </c>
      <c r="Y91" s="52">
        <v>152.47</v>
      </c>
      <c r="Z91" s="52">
        <v>153.93</v>
      </c>
    </row>
    <row r="92" spans="1:26" ht="18.75">
      <c r="A92" s="76"/>
      <c r="B92" s="51" t="s">
        <v>146</v>
      </c>
      <c r="C92" s="51" t="s">
        <v>161</v>
      </c>
      <c r="D92" s="52">
        <v>77.9</v>
      </c>
      <c r="E92" s="52">
        <v>77.91</v>
      </c>
      <c r="F92" s="52">
        <v>5.7</v>
      </c>
      <c r="G92" s="52">
        <v>7</v>
      </c>
      <c r="H92" s="52">
        <v>3</v>
      </c>
      <c r="I92" s="52">
        <v>3</v>
      </c>
      <c r="J92" s="52">
        <v>3.03</v>
      </c>
      <c r="K92" s="52">
        <v>3.06</v>
      </c>
      <c r="L92" s="52">
        <v>3.06</v>
      </c>
      <c r="M92" s="52">
        <v>3.15</v>
      </c>
      <c r="N92" s="52">
        <v>3.18</v>
      </c>
      <c r="O92" s="52">
        <v>3.12</v>
      </c>
      <c r="P92" s="52">
        <v>3.28</v>
      </c>
      <c r="Q92" s="52">
        <v>3.31</v>
      </c>
      <c r="R92" s="52">
        <v>3.19</v>
      </c>
      <c r="S92" s="52">
        <v>3.41</v>
      </c>
      <c r="T92" s="52">
        <v>3.45</v>
      </c>
      <c r="U92" s="52">
        <v>3.26</v>
      </c>
      <c r="V92" s="52">
        <v>3.56</v>
      </c>
      <c r="W92" s="52">
        <v>3.6</v>
      </c>
      <c r="X92" s="52">
        <v>3.34</v>
      </c>
      <c r="Y92" s="52">
        <v>3.72</v>
      </c>
      <c r="Z92" s="52">
        <v>3.75</v>
      </c>
    </row>
    <row r="93" spans="1:26" ht="18.75">
      <c r="A93" s="76"/>
      <c r="B93" s="51" t="s">
        <v>147</v>
      </c>
      <c r="C93" s="51" t="s">
        <v>161</v>
      </c>
      <c r="D93" s="52">
        <v>45.4</v>
      </c>
      <c r="E93" s="52">
        <v>56.19</v>
      </c>
      <c r="F93" s="52">
        <v>136.2</v>
      </c>
      <c r="G93" s="52">
        <v>128.8</v>
      </c>
      <c r="H93" s="52">
        <v>100</v>
      </c>
      <c r="I93" s="52">
        <v>100</v>
      </c>
      <c r="J93" s="52">
        <v>101</v>
      </c>
      <c r="K93" s="52">
        <v>102</v>
      </c>
      <c r="L93" s="52">
        <v>102</v>
      </c>
      <c r="M93" s="52">
        <v>105.04</v>
      </c>
      <c r="N93" s="52">
        <v>106.05</v>
      </c>
      <c r="O93" s="52">
        <v>104.04</v>
      </c>
      <c r="P93" s="52">
        <v>109.24</v>
      </c>
      <c r="Q93" s="52">
        <v>110.29</v>
      </c>
      <c r="R93" s="52">
        <v>106.33</v>
      </c>
      <c r="S93" s="52">
        <v>113.83</v>
      </c>
      <c r="T93" s="52">
        <v>114.92</v>
      </c>
      <c r="U93" s="52">
        <v>108.77</v>
      </c>
      <c r="V93" s="52">
        <v>118.78</v>
      </c>
      <c r="W93" s="52">
        <v>119.92</v>
      </c>
      <c r="X93" s="52">
        <v>111.34</v>
      </c>
      <c r="Y93" s="52">
        <v>123.96</v>
      </c>
      <c r="Z93" s="52">
        <v>125.15</v>
      </c>
    </row>
    <row r="94" spans="1:26" ht="37.5">
      <c r="A94" s="76"/>
      <c r="B94" s="51" t="s">
        <v>148</v>
      </c>
      <c r="C94" s="51" t="s">
        <v>161</v>
      </c>
      <c r="D94" s="52">
        <v>6.5</v>
      </c>
      <c r="E94" s="52">
        <v>6.4</v>
      </c>
      <c r="F94" s="52">
        <v>46.14</v>
      </c>
      <c r="G94" s="52">
        <v>16</v>
      </c>
      <c r="H94" s="52">
        <v>20</v>
      </c>
      <c r="I94" s="52">
        <v>20</v>
      </c>
      <c r="J94" s="52">
        <v>20.2</v>
      </c>
      <c r="K94" s="52">
        <v>20.4</v>
      </c>
      <c r="L94" s="52">
        <v>20.4</v>
      </c>
      <c r="M94" s="52">
        <v>21.01</v>
      </c>
      <c r="N94" s="52">
        <v>21.21</v>
      </c>
      <c r="O94" s="52">
        <v>20.81</v>
      </c>
      <c r="P94" s="52">
        <v>21.85</v>
      </c>
      <c r="Q94" s="52">
        <v>22.06</v>
      </c>
      <c r="R94" s="52">
        <v>21.27</v>
      </c>
      <c r="S94" s="52">
        <v>22.77</v>
      </c>
      <c r="T94" s="52">
        <v>22.98</v>
      </c>
      <c r="U94" s="52">
        <v>21.75</v>
      </c>
      <c r="V94" s="52">
        <v>23.76</v>
      </c>
      <c r="W94" s="52">
        <v>23.98</v>
      </c>
      <c r="X94" s="52">
        <v>22.27</v>
      </c>
      <c r="Y94" s="52">
        <v>24.79</v>
      </c>
      <c r="Z94" s="52">
        <v>25.03</v>
      </c>
    </row>
    <row r="95" spans="1:26" ht="18.75">
      <c r="A95" s="76"/>
      <c r="B95" s="51" t="s">
        <v>78</v>
      </c>
      <c r="C95" s="51" t="s">
        <v>161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</row>
    <row r="96" spans="1:26" ht="18.75">
      <c r="A96" s="77"/>
      <c r="B96" s="51" t="s">
        <v>149</v>
      </c>
      <c r="C96" s="51" t="s">
        <v>161</v>
      </c>
      <c r="D96" s="52">
        <v>4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</row>
    <row r="97" spans="1:26" ht="18.75">
      <c r="A97" s="97" t="s">
        <v>160</v>
      </c>
      <c r="B97" s="98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 spans="1:26" ht="56.25">
      <c r="A98" s="74">
        <v>48</v>
      </c>
      <c r="B98" s="51" t="s">
        <v>137</v>
      </c>
      <c r="C98" s="51" t="s">
        <v>161</v>
      </c>
      <c r="D98" s="52">
        <v>1322</v>
      </c>
      <c r="E98" s="52">
        <v>1452.21</v>
      </c>
      <c r="F98" s="52">
        <v>1314.6</v>
      </c>
      <c r="G98" s="52">
        <v>1353.08</v>
      </c>
      <c r="H98" s="52">
        <v>1326.14</v>
      </c>
      <c r="I98" s="52">
        <v>1269.08</v>
      </c>
      <c r="J98" s="52">
        <v>1281.9</v>
      </c>
      <c r="K98" s="52">
        <v>1294.72</v>
      </c>
      <c r="L98" s="52">
        <v>1279.59</v>
      </c>
      <c r="M98" s="52">
        <v>1292.52</v>
      </c>
      <c r="N98" s="52">
        <v>1305.45</v>
      </c>
      <c r="O98" s="52">
        <v>1294.95</v>
      </c>
      <c r="P98" s="52">
        <v>1308.03</v>
      </c>
      <c r="Q98" s="52">
        <v>1321.11</v>
      </c>
      <c r="R98" s="52">
        <v>1310.49</v>
      </c>
      <c r="S98" s="52">
        <v>1323.73</v>
      </c>
      <c r="T98" s="52">
        <v>1336.96</v>
      </c>
      <c r="U98" s="52">
        <v>1326.22</v>
      </c>
      <c r="V98" s="52">
        <v>1339.61</v>
      </c>
      <c r="W98" s="52">
        <v>1353.01</v>
      </c>
      <c r="X98" s="52">
        <v>1342.13</v>
      </c>
      <c r="Y98" s="52">
        <v>1355.69</v>
      </c>
      <c r="Z98" s="52">
        <v>1369.24</v>
      </c>
    </row>
    <row r="99" spans="1:26" ht="18.75">
      <c r="A99" s="74">
        <v>49</v>
      </c>
      <c r="B99" s="51" t="s">
        <v>107</v>
      </c>
      <c r="C99" s="51" t="s">
        <v>161</v>
      </c>
      <c r="D99" s="52">
        <v>228.52</v>
      </c>
      <c r="E99" s="52">
        <v>257.54</v>
      </c>
      <c r="F99" s="52">
        <v>287.2</v>
      </c>
      <c r="G99" s="52">
        <v>292.39</v>
      </c>
      <c r="H99" s="52">
        <v>275.38</v>
      </c>
      <c r="I99" s="52">
        <v>274.05</v>
      </c>
      <c r="J99" s="52">
        <v>276.82</v>
      </c>
      <c r="K99" s="52">
        <v>279.59</v>
      </c>
      <c r="L99" s="52">
        <v>279.55</v>
      </c>
      <c r="M99" s="52">
        <v>282.37</v>
      </c>
      <c r="N99" s="52">
        <v>285.19</v>
      </c>
      <c r="O99" s="52">
        <v>282.9</v>
      </c>
      <c r="P99" s="52">
        <v>285.76</v>
      </c>
      <c r="Q99" s="52">
        <v>288.62</v>
      </c>
      <c r="R99" s="52">
        <v>286.3</v>
      </c>
      <c r="S99" s="52">
        <v>289.19</v>
      </c>
      <c r="T99" s="52">
        <v>292.08</v>
      </c>
      <c r="U99" s="52">
        <v>289.73</v>
      </c>
      <c r="V99" s="52">
        <v>292.66</v>
      </c>
      <c r="W99" s="52">
        <v>295.58</v>
      </c>
      <c r="X99" s="52">
        <v>293.21</v>
      </c>
      <c r="Y99" s="52">
        <v>296.17</v>
      </c>
      <c r="Z99" s="52">
        <v>299.13</v>
      </c>
    </row>
    <row r="100" spans="1:26" ht="75">
      <c r="A100" s="75">
        <v>50</v>
      </c>
      <c r="B100" s="51" t="s">
        <v>138</v>
      </c>
      <c r="C100" s="51" t="s">
        <v>161</v>
      </c>
      <c r="D100" s="52">
        <v>176.98</v>
      </c>
      <c r="E100" s="52">
        <v>193.17</v>
      </c>
      <c r="F100" s="52">
        <v>218.6</v>
      </c>
      <c r="G100" s="52">
        <v>227.82</v>
      </c>
      <c r="H100" s="52">
        <v>226.91</v>
      </c>
      <c r="I100" s="52">
        <v>231.33</v>
      </c>
      <c r="J100" s="52">
        <v>233.67</v>
      </c>
      <c r="K100" s="52">
        <v>236.01</v>
      </c>
      <c r="L100" s="52">
        <v>236.83</v>
      </c>
      <c r="M100" s="52">
        <v>239.22</v>
      </c>
      <c r="N100" s="52">
        <v>241.61</v>
      </c>
      <c r="O100" s="52">
        <v>239.67</v>
      </c>
      <c r="P100" s="52">
        <v>242.09</v>
      </c>
      <c r="Q100" s="52">
        <v>244.51</v>
      </c>
      <c r="R100" s="52">
        <v>242.55</v>
      </c>
      <c r="S100" s="52">
        <v>245</v>
      </c>
      <c r="T100" s="52">
        <v>247.45</v>
      </c>
      <c r="U100" s="52">
        <v>245.46</v>
      </c>
      <c r="V100" s="52">
        <v>247.94</v>
      </c>
      <c r="W100" s="52">
        <v>250.42</v>
      </c>
      <c r="X100" s="52">
        <v>248.4</v>
      </c>
      <c r="Y100" s="52">
        <v>250.91</v>
      </c>
      <c r="Z100" s="52">
        <v>253.42</v>
      </c>
    </row>
    <row r="101" spans="1:26" ht="18.75">
      <c r="A101" s="76"/>
      <c r="B101" s="42" t="s">
        <v>108</v>
      </c>
      <c r="C101" s="51" t="s">
        <v>161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</row>
    <row r="102" spans="1:26" ht="18.75">
      <c r="A102" s="76"/>
      <c r="B102" s="42" t="s">
        <v>109</v>
      </c>
      <c r="C102" s="51" t="s">
        <v>161</v>
      </c>
      <c r="D102" s="52">
        <v>106.58</v>
      </c>
      <c r="E102" s="52">
        <v>105.63</v>
      </c>
      <c r="F102" s="52">
        <v>117.61</v>
      </c>
      <c r="G102" s="52">
        <v>125.44</v>
      </c>
      <c r="H102" s="52">
        <v>126.63</v>
      </c>
      <c r="I102" s="52">
        <v>130.89</v>
      </c>
      <c r="J102" s="52">
        <v>132.21</v>
      </c>
      <c r="K102" s="52">
        <v>133.53</v>
      </c>
      <c r="L102" s="52">
        <v>136.01</v>
      </c>
      <c r="M102" s="52">
        <v>137.38</v>
      </c>
      <c r="N102" s="52">
        <v>138.75</v>
      </c>
      <c r="O102" s="52">
        <v>137.64</v>
      </c>
      <c r="P102" s="52">
        <v>139.03</v>
      </c>
      <c r="Q102" s="52">
        <v>140.42</v>
      </c>
      <c r="R102" s="52">
        <v>139.29</v>
      </c>
      <c r="S102" s="52">
        <v>140.7</v>
      </c>
      <c r="T102" s="52">
        <v>142.1</v>
      </c>
      <c r="U102" s="52">
        <v>140.96</v>
      </c>
      <c r="V102" s="52">
        <v>142.39</v>
      </c>
      <c r="W102" s="52">
        <v>143.81</v>
      </c>
      <c r="X102" s="52">
        <v>142.65</v>
      </c>
      <c r="Y102" s="52">
        <v>144.09</v>
      </c>
      <c r="Z102" s="52">
        <v>145.53</v>
      </c>
    </row>
    <row r="103" spans="1:26" ht="18.75">
      <c r="A103" s="76"/>
      <c r="B103" s="42" t="s">
        <v>110</v>
      </c>
      <c r="C103" s="51" t="s">
        <v>161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52">
        <v>0</v>
      </c>
      <c r="V103" s="52">
        <v>0</v>
      </c>
      <c r="W103" s="52">
        <v>0</v>
      </c>
      <c r="X103" s="52">
        <v>0</v>
      </c>
      <c r="Y103" s="52">
        <v>0</v>
      </c>
      <c r="Z103" s="52">
        <v>0</v>
      </c>
    </row>
    <row r="104" spans="1:26" ht="18.75">
      <c r="A104" s="76"/>
      <c r="B104" s="42" t="s">
        <v>111</v>
      </c>
      <c r="C104" s="51" t="s">
        <v>161</v>
      </c>
      <c r="D104" s="52">
        <v>29.42</v>
      </c>
      <c r="E104" s="52">
        <v>27.18</v>
      </c>
      <c r="F104" s="52">
        <v>39.64</v>
      </c>
      <c r="G104" s="52">
        <v>30.3</v>
      </c>
      <c r="H104" s="52">
        <v>30.48</v>
      </c>
      <c r="I104" s="52">
        <v>30.72</v>
      </c>
      <c r="J104" s="52">
        <v>31.03</v>
      </c>
      <c r="K104" s="52">
        <v>31.34</v>
      </c>
      <c r="L104" s="52">
        <v>30.86</v>
      </c>
      <c r="M104" s="52">
        <v>31.17</v>
      </c>
      <c r="N104" s="52">
        <v>31.48</v>
      </c>
      <c r="O104" s="52">
        <v>31.23</v>
      </c>
      <c r="P104" s="52">
        <v>31.54</v>
      </c>
      <c r="Q104" s="52">
        <v>31.86</v>
      </c>
      <c r="R104" s="52">
        <v>31.6</v>
      </c>
      <c r="S104" s="52">
        <v>31.92</v>
      </c>
      <c r="T104" s="52">
        <v>32.24</v>
      </c>
      <c r="U104" s="52">
        <v>31.98</v>
      </c>
      <c r="V104" s="52">
        <v>32.31</v>
      </c>
      <c r="W104" s="52">
        <v>32.63</v>
      </c>
      <c r="X104" s="52">
        <v>32.37</v>
      </c>
      <c r="Y104" s="52">
        <v>32.69</v>
      </c>
      <c r="Z104" s="52">
        <v>33.02</v>
      </c>
    </row>
    <row r="105" spans="1:26" ht="56.25">
      <c r="A105" s="76"/>
      <c r="B105" s="42" t="s">
        <v>112</v>
      </c>
      <c r="C105" s="51" t="s">
        <v>161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</row>
    <row r="106" spans="1:26" ht="18.75">
      <c r="A106" s="76"/>
      <c r="B106" s="42" t="s">
        <v>113</v>
      </c>
      <c r="C106" s="51" t="s">
        <v>161</v>
      </c>
      <c r="D106" s="52">
        <v>2.1</v>
      </c>
      <c r="E106" s="52">
        <v>2.77</v>
      </c>
      <c r="F106" s="52">
        <v>2.52</v>
      </c>
      <c r="G106" s="52">
        <v>3.56</v>
      </c>
      <c r="H106" s="52">
        <v>4.12</v>
      </c>
      <c r="I106" s="52">
        <v>4.08</v>
      </c>
      <c r="J106" s="52">
        <v>4.12</v>
      </c>
      <c r="K106" s="52">
        <v>4.16</v>
      </c>
      <c r="L106" s="52">
        <v>4.08</v>
      </c>
      <c r="M106" s="52">
        <v>4.12</v>
      </c>
      <c r="N106" s="52">
        <v>4.16</v>
      </c>
      <c r="O106" s="52">
        <v>4.13</v>
      </c>
      <c r="P106" s="52">
        <v>4.17</v>
      </c>
      <c r="Q106" s="52">
        <v>4.21</v>
      </c>
      <c r="R106" s="52">
        <v>4.18</v>
      </c>
      <c r="S106" s="52">
        <v>4.22</v>
      </c>
      <c r="T106" s="52">
        <v>4.26</v>
      </c>
      <c r="U106" s="52">
        <v>4.23</v>
      </c>
      <c r="V106" s="52">
        <v>4.27</v>
      </c>
      <c r="W106" s="52">
        <v>4.31</v>
      </c>
      <c r="X106" s="52">
        <v>4.28</v>
      </c>
      <c r="Y106" s="52">
        <v>4.32</v>
      </c>
      <c r="Z106" s="52">
        <v>4.36</v>
      </c>
    </row>
    <row r="107" spans="1:26" ht="18.75">
      <c r="A107" s="76"/>
      <c r="B107" s="42" t="s">
        <v>114</v>
      </c>
      <c r="C107" s="51" t="s">
        <v>161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0</v>
      </c>
      <c r="Z107" s="52">
        <v>0</v>
      </c>
    </row>
    <row r="108" spans="1:26" ht="18.75">
      <c r="A108" s="76"/>
      <c r="B108" s="42" t="s">
        <v>115</v>
      </c>
      <c r="C108" s="51" t="s">
        <v>161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0</v>
      </c>
      <c r="W108" s="52">
        <v>0</v>
      </c>
      <c r="X108" s="52">
        <v>0</v>
      </c>
      <c r="Y108" s="52">
        <v>0</v>
      </c>
      <c r="Z108" s="52">
        <v>0</v>
      </c>
    </row>
    <row r="109" spans="1:26" ht="18.75">
      <c r="A109" s="76"/>
      <c r="B109" s="42" t="s">
        <v>116</v>
      </c>
      <c r="C109" s="51" t="s">
        <v>161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0</v>
      </c>
      <c r="W109" s="52">
        <v>0</v>
      </c>
      <c r="X109" s="52">
        <v>0</v>
      </c>
      <c r="Y109" s="52">
        <v>0</v>
      </c>
      <c r="Z109" s="52">
        <v>0</v>
      </c>
    </row>
    <row r="110" spans="1:26" ht="18.75">
      <c r="A110" s="77"/>
      <c r="B110" s="42" t="s">
        <v>117</v>
      </c>
      <c r="C110" s="51" t="s">
        <v>161</v>
      </c>
      <c r="D110" s="52">
        <v>19.89</v>
      </c>
      <c r="E110" s="52">
        <v>38.25</v>
      </c>
      <c r="F110" s="52">
        <v>36.81</v>
      </c>
      <c r="G110" s="52">
        <v>39.83</v>
      </c>
      <c r="H110" s="52">
        <v>39.31</v>
      </c>
      <c r="I110" s="52">
        <v>38.92</v>
      </c>
      <c r="J110" s="52">
        <v>39.31</v>
      </c>
      <c r="K110" s="52">
        <v>39.7</v>
      </c>
      <c r="L110" s="52">
        <v>38.92</v>
      </c>
      <c r="M110" s="52">
        <v>39.31</v>
      </c>
      <c r="N110" s="52">
        <v>39.7</v>
      </c>
      <c r="O110" s="52">
        <v>39.38</v>
      </c>
      <c r="P110" s="52">
        <v>39.78</v>
      </c>
      <c r="Q110" s="52">
        <v>40.18</v>
      </c>
      <c r="R110" s="52">
        <v>39.86</v>
      </c>
      <c r="S110" s="52">
        <v>40.26</v>
      </c>
      <c r="T110" s="52">
        <v>40.66</v>
      </c>
      <c r="U110" s="52">
        <v>40.33</v>
      </c>
      <c r="V110" s="52">
        <v>40.74</v>
      </c>
      <c r="W110" s="52">
        <v>41.15</v>
      </c>
      <c r="X110" s="52">
        <v>40.82</v>
      </c>
      <c r="Y110" s="52">
        <v>41.23</v>
      </c>
      <c r="Z110" s="52">
        <v>41.64</v>
      </c>
    </row>
    <row r="111" spans="1:26" ht="18.75">
      <c r="A111" s="74">
        <v>51</v>
      </c>
      <c r="B111" s="51" t="s">
        <v>118</v>
      </c>
      <c r="C111" s="51" t="s">
        <v>161</v>
      </c>
      <c r="D111" s="52">
        <v>51.54</v>
      </c>
      <c r="E111" s="52">
        <v>64.37</v>
      </c>
      <c r="F111" s="52">
        <v>68.6</v>
      </c>
      <c r="G111" s="52">
        <v>64.57</v>
      </c>
      <c r="H111" s="52">
        <v>48.47</v>
      </c>
      <c r="I111" s="52">
        <v>42.72</v>
      </c>
      <c r="J111" s="52">
        <v>43.15</v>
      </c>
      <c r="K111" s="52">
        <v>43.58</v>
      </c>
      <c r="L111" s="52">
        <v>42.72</v>
      </c>
      <c r="M111" s="52">
        <v>43.15</v>
      </c>
      <c r="N111" s="52">
        <v>43.58</v>
      </c>
      <c r="O111" s="52">
        <v>43.23</v>
      </c>
      <c r="P111" s="52">
        <v>43.67</v>
      </c>
      <c r="Q111" s="52">
        <v>44.1</v>
      </c>
      <c r="R111" s="52">
        <v>43.75</v>
      </c>
      <c r="S111" s="52">
        <v>44.19</v>
      </c>
      <c r="T111" s="52">
        <v>44.63</v>
      </c>
      <c r="U111" s="52">
        <v>44.27</v>
      </c>
      <c r="V111" s="52">
        <v>44.72</v>
      </c>
      <c r="W111" s="52">
        <v>45.17</v>
      </c>
      <c r="X111" s="52">
        <v>44.81</v>
      </c>
      <c r="Y111" s="52">
        <v>45.26</v>
      </c>
      <c r="Z111" s="52">
        <v>45.71</v>
      </c>
    </row>
    <row r="112" spans="1:26" ht="37.5">
      <c r="A112" s="75">
        <v>52</v>
      </c>
      <c r="B112" s="51" t="s">
        <v>119</v>
      </c>
      <c r="C112" s="51" t="s">
        <v>161</v>
      </c>
      <c r="D112" s="52">
        <v>1093.49</v>
      </c>
      <c r="E112" s="52">
        <v>1194.67</v>
      </c>
      <c r="F112" s="52">
        <v>1027.4</v>
      </c>
      <c r="G112" s="52">
        <v>1060.69</v>
      </c>
      <c r="H112" s="52">
        <v>1050.76</v>
      </c>
      <c r="I112" s="52">
        <v>995.03</v>
      </c>
      <c r="J112" s="52">
        <v>1005.08</v>
      </c>
      <c r="K112" s="52">
        <v>1015.13</v>
      </c>
      <c r="L112" s="52">
        <v>1000.05</v>
      </c>
      <c r="M112" s="52">
        <v>1010.15</v>
      </c>
      <c r="N112" s="52">
        <v>1020.25</v>
      </c>
      <c r="O112" s="52">
        <v>1012.05</v>
      </c>
      <c r="P112" s="52">
        <v>1022.27</v>
      </c>
      <c r="Q112" s="52">
        <v>1032.49</v>
      </c>
      <c r="R112" s="52">
        <v>1024.19</v>
      </c>
      <c r="S112" s="52">
        <v>1034.54</v>
      </c>
      <c r="T112" s="52">
        <v>1044.88</v>
      </c>
      <c r="U112" s="52">
        <v>1036.48</v>
      </c>
      <c r="V112" s="52">
        <v>1046.95</v>
      </c>
      <c r="W112" s="52">
        <v>1057.42</v>
      </c>
      <c r="X112" s="52">
        <v>1048.92</v>
      </c>
      <c r="Y112" s="52">
        <v>1059.52</v>
      </c>
      <c r="Z112" s="52">
        <v>1070.11</v>
      </c>
    </row>
    <row r="113" spans="1:26" ht="18.75">
      <c r="A113" s="76"/>
      <c r="B113" s="42" t="s">
        <v>120</v>
      </c>
      <c r="C113" s="51" t="s">
        <v>161</v>
      </c>
      <c r="D113" s="52">
        <v>221.78</v>
      </c>
      <c r="E113" s="52">
        <v>257.05</v>
      </c>
      <c r="F113" s="52">
        <v>84.24</v>
      </c>
      <c r="G113" s="52">
        <v>181.41</v>
      </c>
      <c r="H113" s="52">
        <v>179.61</v>
      </c>
      <c r="I113" s="52">
        <v>81.05</v>
      </c>
      <c r="J113" s="52">
        <v>81.87</v>
      </c>
      <c r="K113" s="52">
        <v>82.69</v>
      </c>
      <c r="L113" s="52">
        <v>77.36</v>
      </c>
      <c r="M113" s="52">
        <v>78.14</v>
      </c>
      <c r="N113" s="52">
        <v>78.92</v>
      </c>
      <c r="O113" s="52">
        <v>78.29</v>
      </c>
      <c r="P113" s="52">
        <v>79.08</v>
      </c>
      <c r="Q113" s="52">
        <v>79.87</v>
      </c>
      <c r="R113" s="52">
        <v>79.23</v>
      </c>
      <c r="S113" s="52">
        <v>80.03</v>
      </c>
      <c r="T113" s="52">
        <v>80.83</v>
      </c>
      <c r="U113" s="52">
        <v>80.18</v>
      </c>
      <c r="V113" s="52">
        <v>80.99</v>
      </c>
      <c r="W113" s="52">
        <v>81.8</v>
      </c>
      <c r="X113" s="52">
        <v>81.14</v>
      </c>
      <c r="Y113" s="52">
        <v>81.96</v>
      </c>
      <c r="Z113" s="52">
        <v>82.78</v>
      </c>
    </row>
    <row r="114" spans="1:26" ht="18.75">
      <c r="A114" s="76"/>
      <c r="B114" s="42" t="s">
        <v>121</v>
      </c>
      <c r="C114" s="51" t="s">
        <v>161</v>
      </c>
      <c r="D114" s="52">
        <v>653.78</v>
      </c>
      <c r="E114" s="52">
        <v>705.8</v>
      </c>
      <c r="F114" s="52">
        <v>732.46</v>
      </c>
      <c r="G114" s="52">
        <v>692.44</v>
      </c>
      <c r="H114" s="52">
        <v>680.62</v>
      </c>
      <c r="I114" s="52">
        <v>680.42</v>
      </c>
      <c r="J114" s="52">
        <v>687.29</v>
      </c>
      <c r="K114" s="52">
        <v>694.16</v>
      </c>
      <c r="L114" s="52">
        <v>687.02</v>
      </c>
      <c r="M114" s="52">
        <v>693.96</v>
      </c>
      <c r="N114" s="52">
        <v>700.9</v>
      </c>
      <c r="O114" s="52">
        <v>695.26</v>
      </c>
      <c r="P114" s="52">
        <v>702.29</v>
      </c>
      <c r="Q114" s="52">
        <v>709.31</v>
      </c>
      <c r="R114" s="52">
        <v>703.61</v>
      </c>
      <c r="S114" s="52">
        <v>710.71</v>
      </c>
      <c r="T114" s="52">
        <v>717.82</v>
      </c>
      <c r="U114" s="52">
        <v>712.05</v>
      </c>
      <c r="V114" s="52">
        <v>719.24</v>
      </c>
      <c r="W114" s="52">
        <v>726.44</v>
      </c>
      <c r="X114" s="52">
        <v>720.6</v>
      </c>
      <c r="Y114" s="52">
        <v>727.87</v>
      </c>
      <c r="Z114" s="52">
        <v>735.15</v>
      </c>
    </row>
    <row r="115" spans="1:26" ht="37.5">
      <c r="A115" s="76"/>
      <c r="B115" s="42" t="s">
        <v>122</v>
      </c>
      <c r="C115" s="51" t="s">
        <v>161</v>
      </c>
      <c r="D115" s="52">
        <v>220.48</v>
      </c>
      <c r="E115" s="52">
        <v>257.98</v>
      </c>
      <c r="F115" s="52">
        <v>219.04</v>
      </c>
      <c r="G115" s="52">
        <v>185.67</v>
      </c>
      <c r="H115" s="52">
        <v>195.67</v>
      </c>
      <c r="I115" s="52">
        <v>167.85</v>
      </c>
      <c r="J115" s="52">
        <v>169.55</v>
      </c>
      <c r="K115" s="52">
        <v>171.25</v>
      </c>
      <c r="L115" s="52">
        <v>169.96</v>
      </c>
      <c r="M115" s="52">
        <v>171.68</v>
      </c>
      <c r="N115" s="52">
        <v>173.4</v>
      </c>
      <c r="O115" s="52">
        <v>172</v>
      </c>
      <c r="P115" s="52">
        <v>173.74</v>
      </c>
      <c r="Q115" s="52">
        <v>175.48</v>
      </c>
      <c r="R115" s="52">
        <v>174.07</v>
      </c>
      <c r="S115" s="52">
        <v>175.83</v>
      </c>
      <c r="T115" s="52">
        <v>177.58</v>
      </c>
      <c r="U115" s="52">
        <v>176.16</v>
      </c>
      <c r="V115" s="52">
        <v>177.93</v>
      </c>
      <c r="W115" s="52">
        <v>179.71</v>
      </c>
      <c r="X115" s="52">
        <v>178.27</v>
      </c>
      <c r="Y115" s="52">
        <v>180.07</v>
      </c>
      <c r="Z115" s="52">
        <v>181.87</v>
      </c>
    </row>
    <row r="116" spans="1:26" ht="37.5">
      <c r="A116" s="77"/>
      <c r="B116" s="42" t="s">
        <v>123</v>
      </c>
      <c r="C116" s="51" t="s">
        <v>161</v>
      </c>
      <c r="D116" s="52">
        <v>165.1</v>
      </c>
      <c r="E116" s="52">
        <v>159.01</v>
      </c>
      <c r="F116" s="52">
        <v>134.2</v>
      </c>
      <c r="G116" s="52">
        <v>183.83</v>
      </c>
      <c r="H116" s="52">
        <v>195.67</v>
      </c>
      <c r="I116" s="52">
        <v>167.85</v>
      </c>
      <c r="J116" s="52">
        <v>169.55</v>
      </c>
      <c r="K116" s="52">
        <v>171.25</v>
      </c>
      <c r="L116" s="52">
        <v>169.96</v>
      </c>
      <c r="M116" s="52">
        <v>171.68</v>
      </c>
      <c r="N116" s="52">
        <v>173.4</v>
      </c>
      <c r="O116" s="52">
        <v>172</v>
      </c>
      <c r="P116" s="52">
        <v>173.74</v>
      </c>
      <c r="Q116" s="52">
        <v>175.48</v>
      </c>
      <c r="R116" s="52">
        <v>174.07</v>
      </c>
      <c r="S116" s="52">
        <v>175.83</v>
      </c>
      <c r="T116" s="52">
        <v>177.58</v>
      </c>
      <c r="U116" s="52">
        <v>176.16</v>
      </c>
      <c r="V116" s="52">
        <v>177.93</v>
      </c>
      <c r="W116" s="52">
        <v>179.71</v>
      </c>
      <c r="X116" s="52">
        <v>178.27</v>
      </c>
      <c r="Y116" s="52">
        <v>180.07</v>
      </c>
      <c r="Z116" s="52">
        <v>181.87</v>
      </c>
    </row>
    <row r="117" spans="1:26" ht="75">
      <c r="A117" s="75">
        <v>53</v>
      </c>
      <c r="B117" s="51" t="s">
        <v>139</v>
      </c>
      <c r="C117" s="51" t="s">
        <v>161</v>
      </c>
      <c r="D117" s="52">
        <v>1314.16</v>
      </c>
      <c r="E117" s="52">
        <v>1430.88</v>
      </c>
      <c r="F117" s="52">
        <v>1356.4</v>
      </c>
      <c r="G117" s="52">
        <v>1337.75</v>
      </c>
      <c r="H117" s="52">
        <v>1388.27</v>
      </c>
      <c r="I117" s="52">
        <v>1269.08</v>
      </c>
      <c r="J117" s="52">
        <v>1281.9</v>
      </c>
      <c r="K117" s="52">
        <v>1294.72</v>
      </c>
      <c r="L117" s="52">
        <v>1279.59</v>
      </c>
      <c r="M117" s="52">
        <v>1292.52</v>
      </c>
      <c r="N117" s="52">
        <v>1305.45</v>
      </c>
      <c r="O117" s="52">
        <v>1294.95</v>
      </c>
      <c r="P117" s="52">
        <v>1308.03</v>
      </c>
      <c r="Q117" s="52">
        <v>1321.11</v>
      </c>
      <c r="R117" s="52">
        <v>1310.49</v>
      </c>
      <c r="S117" s="52">
        <v>1323.73</v>
      </c>
      <c r="T117" s="52">
        <v>1336.96</v>
      </c>
      <c r="U117" s="52">
        <v>1326.22</v>
      </c>
      <c r="V117" s="52">
        <v>1339.61</v>
      </c>
      <c r="W117" s="52">
        <v>1353.01</v>
      </c>
      <c r="X117" s="52">
        <v>1342.13</v>
      </c>
      <c r="Y117" s="52">
        <v>1355.69</v>
      </c>
      <c r="Z117" s="52">
        <v>1369.24</v>
      </c>
    </row>
    <row r="118" spans="1:26" ht="18.75">
      <c r="A118" s="76"/>
      <c r="B118" s="42" t="s">
        <v>124</v>
      </c>
      <c r="C118" s="51" t="s">
        <v>161</v>
      </c>
      <c r="D118" s="52">
        <v>105.53</v>
      </c>
      <c r="E118" s="52">
        <v>125.29</v>
      </c>
      <c r="F118" s="52">
        <v>128.98</v>
      </c>
      <c r="G118" s="52">
        <v>144.86</v>
      </c>
      <c r="H118" s="52">
        <v>155.4</v>
      </c>
      <c r="I118" s="52">
        <v>144.02</v>
      </c>
      <c r="J118" s="52">
        <v>145.47</v>
      </c>
      <c r="K118" s="52">
        <v>146.92</v>
      </c>
      <c r="L118" s="52">
        <v>147.93</v>
      </c>
      <c r="M118" s="52">
        <v>149.42</v>
      </c>
      <c r="N118" s="52">
        <v>150.91</v>
      </c>
      <c r="O118" s="52">
        <v>149.7</v>
      </c>
      <c r="P118" s="52">
        <v>151.21</v>
      </c>
      <c r="Q118" s="52">
        <v>152.73</v>
      </c>
      <c r="R118" s="52">
        <v>151.5</v>
      </c>
      <c r="S118" s="52">
        <v>153.03</v>
      </c>
      <c r="T118" s="52">
        <v>154.56</v>
      </c>
      <c r="U118" s="52">
        <v>153.32</v>
      </c>
      <c r="V118" s="52">
        <v>154.86</v>
      </c>
      <c r="W118" s="52">
        <v>156.41</v>
      </c>
      <c r="X118" s="52">
        <v>155.16</v>
      </c>
      <c r="Y118" s="52">
        <v>156.72</v>
      </c>
      <c r="Z118" s="52">
        <v>158.29</v>
      </c>
    </row>
    <row r="119" spans="1:26" ht="18.75">
      <c r="A119" s="76"/>
      <c r="B119" s="42" t="s">
        <v>125</v>
      </c>
      <c r="C119" s="51" t="s">
        <v>161</v>
      </c>
      <c r="D119" s="52">
        <v>1.93</v>
      </c>
      <c r="E119" s="52">
        <v>1.65</v>
      </c>
      <c r="F119" s="52">
        <v>1.75</v>
      </c>
      <c r="G119" s="52">
        <v>1.69</v>
      </c>
      <c r="H119" s="52">
        <v>1.8</v>
      </c>
      <c r="I119" s="52">
        <v>1.78</v>
      </c>
      <c r="J119" s="52">
        <v>1.8</v>
      </c>
      <c r="K119" s="52">
        <v>1.82</v>
      </c>
      <c r="L119" s="52">
        <v>1.78</v>
      </c>
      <c r="M119" s="52">
        <v>1.8</v>
      </c>
      <c r="N119" s="52">
        <v>1.82</v>
      </c>
      <c r="O119" s="52">
        <v>1.8</v>
      </c>
      <c r="P119" s="52">
        <v>1.82</v>
      </c>
      <c r="Q119" s="52">
        <v>1.84</v>
      </c>
      <c r="R119" s="52">
        <v>1.83</v>
      </c>
      <c r="S119" s="52">
        <v>1.84</v>
      </c>
      <c r="T119" s="52">
        <v>1.86</v>
      </c>
      <c r="U119" s="52">
        <v>1.85</v>
      </c>
      <c r="V119" s="52">
        <v>1.87</v>
      </c>
      <c r="W119" s="52">
        <v>1.88</v>
      </c>
      <c r="X119" s="52">
        <v>1.87</v>
      </c>
      <c r="Y119" s="52">
        <v>1.89</v>
      </c>
      <c r="Z119" s="52">
        <v>1.91</v>
      </c>
    </row>
    <row r="120" spans="1:26" ht="37.5">
      <c r="A120" s="76"/>
      <c r="B120" s="42" t="s">
        <v>126</v>
      </c>
      <c r="C120" s="51" t="s">
        <v>161</v>
      </c>
      <c r="D120" s="52">
        <v>4.82</v>
      </c>
      <c r="E120" s="52">
        <v>5.66</v>
      </c>
      <c r="F120" s="52">
        <v>4.42</v>
      </c>
      <c r="G120" s="52">
        <v>6.41</v>
      </c>
      <c r="H120" s="52">
        <v>5.77</v>
      </c>
      <c r="I120" s="52">
        <v>5.56</v>
      </c>
      <c r="J120" s="52">
        <v>5.62</v>
      </c>
      <c r="K120" s="52">
        <v>5.68</v>
      </c>
      <c r="L120" s="52">
        <v>5.56</v>
      </c>
      <c r="M120" s="52">
        <v>5.62</v>
      </c>
      <c r="N120" s="52">
        <v>5.68</v>
      </c>
      <c r="O120" s="52">
        <v>5.63</v>
      </c>
      <c r="P120" s="52">
        <v>5.69</v>
      </c>
      <c r="Q120" s="52">
        <v>5.74</v>
      </c>
      <c r="R120" s="52">
        <v>5.7</v>
      </c>
      <c r="S120" s="52">
        <v>5.76</v>
      </c>
      <c r="T120" s="52">
        <v>5.81</v>
      </c>
      <c r="U120" s="52">
        <v>5.77</v>
      </c>
      <c r="V120" s="52">
        <v>5.82</v>
      </c>
      <c r="W120" s="52">
        <v>5.88</v>
      </c>
      <c r="X120" s="52">
        <v>5.84</v>
      </c>
      <c r="Y120" s="52">
        <v>5.89</v>
      </c>
      <c r="Z120" s="52">
        <v>5.95</v>
      </c>
    </row>
    <row r="121" spans="1:26" ht="18.75">
      <c r="A121" s="76"/>
      <c r="B121" s="42" t="s">
        <v>127</v>
      </c>
      <c r="C121" s="51" t="s">
        <v>161</v>
      </c>
      <c r="D121" s="52">
        <v>158.6</v>
      </c>
      <c r="E121" s="52">
        <v>153.3</v>
      </c>
      <c r="F121" s="52">
        <v>91.99</v>
      </c>
      <c r="G121" s="52">
        <v>63.5</v>
      </c>
      <c r="H121" s="52">
        <v>77.77</v>
      </c>
      <c r="I121" s="52">
        <v>53.49</v>
      </c>
      <c r="J121" s="52">
        <v>54.03</v>
      </c>
      <c r="K121" s="52">
        <v>54.57</v>
      </c>
      <c r="L121" s="52">
        <v>53.4</v>
      </c>
      <c r="M121" s="52">
        <v>53.94</v>
      </c>
      <c r="N121" s="52">
        <v>54.48</v>
      </c>
      <c r="O121" s="52">
        <v>54.04</v>
      </c>
      <c r="P121" s="52">
        <v>54.59</v>
      </c>
      <c r="Q121" s="52">
        <v>55.13</v>
      </c>
      <c r="R121" s="52">
        <v>54.69</v>
      </c>
      <c r="S121" s="52">
        <v>55.24</v>
      </c>
      <c r="T121" s="52">
        <v>55.79</v>
      </c>
      <c r="U121" s="52">
        <v>55.35</v>
      </c>
      <c r="V121" s="52">
        <v>55.91</v>
      </c>
      <c r="W121" s="52">
        <v>56.46</v>
      </c>
      <c r="X121" s="52">
        <v>56.01</v>
      </c>
      <c r="Y121" s="52">
        <v>56.58</v>
      </c>
      <c r="Z121" s="52">
        <v>57.14</v>
      </c>
    </row>
    <row r="122" spans="1:26" ht="18.75">
      <c r="A122" s="76"/>
      <c r="B122" s="42" t="s">
        <v>128</v>
      </c>
      <c r="C122" s="51" t="s">
        <v>161</v>
      </c>
      <c r="D122" s="52">
        <v>46.48</v>
      </c>
      <c r="E122" s="52">
        <v>29.71</v>
      </c>
      <c r="F122" s="52">
        <v>47.34</v>
      </c>
      <c r="G122" s="52">
        <v>25.8</v>
      </c>
      <c r="H122" s="52">
        <v>31.99</v>
      </c>
      <c r="I122" s="52">
        <v>16.76</v>
      </c>
      <c r="J122" s="52">
        <v>16.93</v>
      </c>
      <c r="K122" s="52">
        <v>17.1</v>
      </c>
      <c r="L122" s="52">
        <v>16.76</v>
      </c>
      <c r="M122" s="52">
        <v>16.93</v>
      </c>
      <c r="N122" s="52">
        <v>17.1</v>
      </c>
      <c r="O122" s="52">
        <v>16.96</v>
      </c>
      <c r="P122" s="52">
        <v>17.13</v>
      </c>
      <c r="Q122" s="52">
        <v>17.3</v>
      </c>
      <c r="R122" s="52">
        <v>17.17</v>
      </c>
      <c r="S122" s="52">
        <v>17.34</v>
      </c>
      <c r="T122" s="52">
        <v>17.51</v>
      </c>
      <c r="U122" s="52">
        <v>17.37</v>
      </c>
      <c r="V122" s="52">
        <v>17.55</v>
      </c>
      <c r="W122" s="52">
        <v>17.72</v>
      </c>
      <c r="X122" s="52">
        <v>17.58</v>
      </c>
      <c r="Y122" s="52">
        <v>17.76</v>
      </c>
      <c r="Z122" s="52">
        <v>17.93</v>
      </c>
    </row>
    <row r="123" spans="1:26" ht="18.75">
      <c r="A123" s="76"/>
      <c r="B123" s="42" t="s">
        <v>129</v>
      </c>
      <c r="C123" s="51" t="s">
        <v>161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</row>
    <row r="124" spans="1:26" ht="18.75">
      <c r="A124" s="76"/>
      <c r="B124" s="42" t="s">
        <v>130</v>
      </c>
      <c r="C124" s="51" t="s">
        <v>161</v>
      </c>
      <c r="D124" s="52">
        <v>598.97</v>
      </c>
      <c r="E124" s="52">
        <v>681.19</v>
      </c>
      <c r="F124" s="52">
        <v>652.61</v>
      </c>
      <c r="G124" s="52">
        <v>639.13</v>
      </c>
      <c r="H124" s="52">
        <v>635.85</v>
      </c>
      <c r="I124" s="52">
        <v>620.47</v>
      </c>
      <c r="J124" s="52">
        <v>626.74</v>
      </c>
      <c r="K124" s="52">
        <v>633.01</v>
      </c>
      <c r="L124" s="52">
        <v>624.61</v>
      </c>
      <c r="M124" s="52">
        <v>630.92</v>
      </c>
      <c r="N124" s="52">
        <v>637.23</v>
      </c>
      <c r="O124" s="52">
        <v>632.11</v>
      </c>
      <c r="P124" s="52">
        <v>638.49</v>
      </c>
      <c r="Q124" s="52">
        <v>644.88</v>
      </c>
      <c r="R124" s="52">
        <v>639.69</v>
      </c>
      <c r="S124" s="52">
        <v>646.15</v>
      </c>
      <c r="T124" s="52">
        <v>652.61</v>
      </c>
      <c r="U124" s="52">
        <v>647.37</v>
      </c>
      <c r="V124" s="52">
        <v>653.91</v>
      </c>
      <c r="W124" s="52">
        <v>660.45</v>
      </c>
      <c r="X124" s="52">
        <v>655.14</v>
      </c>
      <c r="Y124" s="52">
        <v>661.75</v>
      </c>
      <c r="Z124" s="52">
        <v>668.37</v>
      </c>
    </row>
    <row r="125" spans="1:26" ht="18.75">
      <c r="A125" s="76"/>
      <c r="B125" s="42" t="s">
        <v>131</v>
      </c>
      <c r="C125" s="51" t="s">
        <v>161</v>
      </c>
      <c r="D125" s="52">
        <v>85.68</v>
      </c>
      <c r="E125" s="52">
        <v>93.89</v>
      </c>
      <c r="F125" s="52">
        <v>89.26</v>
      </c>
      <c r="G125" s="52">
        <v>114.81</v>
      </c>
      <c r="H125" s="52">
        <v>127.64</v>
      </c>
      <c r="I125" s="52">
        <v>99.76</v>
      </c>
      <c r="J125" s="52">
        <v>100.77</v>
      </c>
      <c r="K125" s="52">
        <v>101.78</v>
      </c>
      <c r="L125" s="52">
        <v>99.76</v>
      </c>
      <c r="M125" s="52">
        <v>100.77</v>
      </c>
      <c r="N125" s="52">
        <v>101.78</v>
      </c>
      <c r="O125" s="52">
        <v>100.96</v>
      </c>
      <c r="P125" s="52">
        <v>101.98</v>
      </c>
      <c r="Q125" s="52">
        <v>103</v>
      </c>
      <c r="R125" s="52">
        <v>102.17</v>
      </c>
      <c r="S125" s="52">
        <v>103.2</v>
      </c>
      <c r="T125" s="52">
        <v>104.24</v>
      </c>
      <c r="U125" s="52">
        <v>103.4</v>
      </c>
      <c r="V125" s="52">
        <v>104.44</v>
      </c>
      <c r="W125" s="52">
        <v>105.49</v>
      </c>
      <c r="X125" s="52">
        <v>104.64</v>
      </c>
      <c r="Y125" s="52">
        <v>105.69</v>
      </c>
      <c r="Z125" s="52">
        <v>106.75</v>
      </c>
    </row>
    <row r="126" spans="1:26" ht="18.75">
      <c r="A126" s="76"/>
      <c r="B126" s="42" t="s">
        <v>132</v>
      </c>
      <c r="C126" s="51" t="s">
        <v>161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2">
        <v>0</v>
      </c>
      <c r="W126" s="52">
        <v>0</v>
      </c>
      <c r="X126" s="52">
        <v>0</v>
      </c>
      <c r="Y126" s="52">
        <v>0</v>
      </c>
      <c r="Z126" s="52">
        <v>0</v>
      </c>
    </row>
    <row r="127" spans="1:26" ht="18.75">
      <c r="A127" s="76"/>
      <c r="B127" s="42" t="s">
        <v>133</v>
      </c>
      <c r="C127" s="51" t="s">
        <v>161</v>
      </c>
      <c r="D127" s="52">
        <v>303.36</v>
      </c>
      <c r="E127" s="52">
        <v>327.72</v>
      </c>
      <c r="F127" s="52">
        <v>331.49</v>
      </c>
      <c r="G127" s="52">
        <v>327.91</v>
      </c>
      <c r="H127" s="52">
        <v>342.19</v>
      </c>
      <c r="I127" s="52">
        <v>319.13</v>
      </c>
      <c r="J127" s="52">
        <v>322.35</v>
      </c>
      <c r="K127" s="52">
        <v>325.57</v>
      </c>
      <c r="L127" s="52">
        <v>321.68</v>
      </c>
      <c r="M127" s="52">
        <v>324.93</v>
      </c>
      <c r="N127" s="52">
        <v>328.18</v>
      </c>
      <c r="O127" s="52">
        <v>325.54</v>
      </c>
      <c r="P127" s="52">
        <v>328.83</v>
      </c>
      <c r="Q127" s="52">
        <v>332.12</v>
      </c>
      <c r="R127" s="52">
        <v>329.45</v>
      </c>
      <c r="S127" s="52">
        <v>332.78</v>
      </c>
      <c r="T127" s="52">
        <v>336.1</v>
      </c>
      <c r="U127" s="52">
        <v>333.4</v>
      </c>
      <c r="V127" s="52">
        <v>336.77</v>
      </c>
      <c r="W127" s="52">
        <v>340.14</v>
      </c>
      <c r="X127" s="52">
        <v>337.4</v>
      </c>
      <c r="Y127" s="52">
        <v>340.81</v>
      </c>
      <c r="Z127" s="52">
        <v>344.22</v>
      </c>
    </row>
    <row r="128" spans="1:26" ht="18.75">
      <c r="A128" s="76"/>
      <c r="B128" s="42" t="s">
        <v>134</v>
      </c>
      <c r="C128" s="51" t="s">
        <v>161</v>
      </c>
      <c r="D128" s="52">
        <v>8.79</v>
      </c>
      <c r="E128" s="52">
        <v>12.47</v>
      </c>
      <c r="F128" s="52">
        <v>8.56</v>
      </c>
      <c r="G128" s="52">
        <v>13.64</v>
      </c>
      <c r="H128" s="52">
        <v>9.86</v>
      </c>
      <c r="I128" s="52">
        <v>8.11</v>
      </c>
      <c r="J128" s="52">
        <v>8.19</v>
      </c>
      <c r="K128" s="52">
        <v>8.27</v>
      </c>
      <c r="L128" s="52">
        <v>8.11</v>
      </c>
      <c r="M128" s="52">
        <v>8.19</v>
      </c>
      <c r="N128" s="52">
        <v>8.27</v>
      </c>
      <c r="O128" s="52">
        <v>8.21</v>
      </c>
      <c r="P128" s="52">
        <v>8.29</v>
      </c>
      <c r="Q128" s="52">
        <v>8.37</v>
      </c>
      <c r="R128" s="52">
        <v>8.3</v>
      </c>
      <c r="S128" s="52">
        <v>8.39</v>
      </c>
      <c r="T128" s="52">
        <v>8.47</v>
      </c>
      <c r="U128" s="52">
        <v>8.4</v>
      </c>
      <c r="V128" s="52">
        <v>8.49</v>
      </c>
      <c r="W128" s="52">
        <v>8.57</v>
      </c>
      <c r="X128" s="52">
        <v>8.5</v>
      </c>
      <c r="Y128" s="52">
        <v>8.59</v>
      </c>
      <c r="Z128" s="52">
        <v>8.68</v>
      </c>
    </row>
    <row r="129" spans="1:26" ht="18.75">
      <c r="A129" s="76"/>
      <c r="B129" s="42" t="s">
        <v>135</v>
      </c>
      <c r="C129" s="51" t="s">
        <v>161</v>
      </c>
      <c r="D129" s="52">
        <v>0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</row>
    <row r="130" spans="1:26" ht="37.5">
      <c r="A130" s="77"/>
      <c r="B130" s="42" t="s">
        <v>136</v>
      </c>
      <c r="C130" s="51" t="s">
        <v>161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  <c r="Y130" s="52">
        <v>0</v>
      </c>
      <c r="Z130" s="52">
        <v>0</v>
      </c>
    </row>
    <row r="131" spans="1:26" ht="75">
      <c r="A131" s="74">
        <v>54</v>
      </c>
      <c r="B131" s="51" t="s">
        <v>143</v>
      </c>
      <c r="C131" s="51" t="s">
        <v>161</v>
      </c>
      <c r="D131" s="52">
        <v>7.85</v>
      </c>
      <c r="E131" s="52">
        <v>21.33</v>
      </c>
      <c r="F131" s="52">
        <v>-41.8</v>
      </c>
      <c r="G131" s="52">
        <v>15.33</v>
      </c>
      <c r="H131" s="52">
        <v>-62.13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0</v>
      </c>
      <c r="X131" s="52">
        <v>0</v>
      </c>
      <c r="Y131" s="52">
        <v>0</v>
      </c>
      <c r="Z131" s="52">
        <v>0</v>
      </c>
    </row>
    <row r="132" spans="1:26" ht="56.25">
      <c r="A132" s="74">
        <v>55</v>
      </c>
      <c r="B132" s="51" t="s">
        <v>140</v>
      </c>
      <c r="C132" s="51" t="s">
        <v>161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</sheetData>
  <sheetProtection/>
  <mergeCells count="58">
    <mergeCell ref="A79:B79"/>
    <mergeCell ref="A83:A96"/>
    <mergeCell ref="A97:B97"/>
    <mergeCell ref="A100:A110"/>
    <mergeCell ref="A112:A116"/>
    <mergeCell ref="A117:A130"/>
    <mergeCell ref="B74:B75"/>
    <mergeCell ref="A77:A78"/>
    <mergeCell ref="B77:B78"/>
    <mergeCell ref="A62:A63"/>
    <mergeCell ref="B62:B63"/>
    <mergeCell ref="A64:B64"/>
    <mergeCell ref="A65:A75"/>
    <mergeCell ref="B65:B66"/>
    <mergeCell ref="B68:B69"/>
    <mergeCell ref="B70:B71"/>
    <mergeCell ref="B72:B73"/>
    <mergeCell ref="A49:A50"/>
    <mergeCell ref="B49:B50"/>
    <mergeCell ref="A55:A56"/>
    <mergeCell ref="B55:B56"/>
    <mergeCell ref="A57:B57"/>
    <mergeCell ref="A58:A59"/>
    <mergeCell ref="B58:B59"/>
    <mergeCell ref="A43:A44"/>
    <mergeCell ref="B43:B44"/>
    <mergeCell ref="A45:B45"/>
    <mergeCell ref="A24:B24"/>
    <mergeCell ref="A25:A26"/>
    <mergeCell ref="B25:B26"/>
    <mergeCell ref="A14:A15"/>
    <mergeCell ref="B14:B15"/>
    <mergeCell ref="A17:A18"/>
    <mergeCell ref="B17:B18"/>
    <mergeCell ref="V1:Z1"/>
    <mergeCell ref="A40:B40"/>
    <mergeCell ref="A10:B10"/>
    <mergeCell ref="A11:A12"/>
    <mergeCell ref="B11:B12"/>
    <mergeCell ref="F8:F9"/>
    <mergeCell ref="G8:G9"/>
    <mergeCell ref="H8:H9"/>
    <mergeCell ref="B3:Q3"/>
    <mergeCell ref="B4:Y4"/>
    <mergeCell ref="B5:Q5"/>
    <mergeCell ref="V2:Z3"/>
    <mergeCell ref="R8:T8"/>
    <mergeCell ref="U8:W8"/>
    <mergeCell ref="X8:Z8"/>
    <mergeCell ref="I8:K8"/>
    <mergeCell ref="A7:A9"/>
    <mergeCell ref="B7:B9"/>
    <mergeCell ref="C7:C9"/>
    <mergeCell ref="I7:Z7"/>
    <mergeCell ref="D8:D9"/>
    <mergeCell ref="E8:E9"/>
    <mergeCell ref="L8:N8"/>
    <mergeCell ref="O8:Q8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2:25" ht="25.5" customHeight="1">
      <c r="B2" s="108" t="s">
        <v>101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2:17" ht="6.75" customHeigh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2:25" ht="21.75" customHeight="1">
      <c r="B4" s="109" t="s">
        <v>74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6" spans="1:26" ht="19.5" customHeight="1">
      <c r="A6" s="116" t="s">
        <v>91</v>
      </c>
      <c r="B6" s="134" t="s">
        <v>0</v>
      </c>
      <c r="C6" s="134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134" t="s">
        <v>4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6" ht="15">
      <c r="A7" s="117"/>
      <c r="B7" s="134"/>
      <c r="C7" s="134"/>
      <c r="D7" s="134">
        <v>2014</v>
      </c>
      <c r="E7" s="134">
        <v>2015</v>
      </c>
      <c r="F7" s="134">
        <v>2016</v>
      </c>
      <c r="G7" s="134">
        <v>2017</v>
      </c>
      <c r="H7" s="134">
        <v>2018</v>
      </c>
      <c r="I7" s="110">
        <v>2019</v>
      </c>
      <c r="J7" s="111"/>
      <c r="K7" s="112"/>
      <c r="L7" s="110">
        <v>2020</v>
      </c>
      <c r="M7" s="111"/>
      <c r="N7" s="112"/>
      <c r="O7" s="113">
        <v>2021</v>
      </c>
      <c r="P7" s="114"/>
      <c r="Q7" s="115"/>
      <c r="R7" s="110">
        <v>2022</v>
      </c>
      <c r="S7" s="111"/>
      <c r="T7" s="112"/>
      <c r="U7" s="110">
        <v>2023</v>
      </c>
      <c r="V7" s="111"/>
      <c r="W7" s="112"/>
      <c r="X7" s="113">
        <v>2024</v>
      </c>
      <c r="Y7" s="114"/>
      <c r="Z7" s="115"/>
    </row>
    <row r="8" spans="1:26" ht="35.25" customHeight="1">
      <c r="A8" s="118"/>
      <c r="B8" s="134"/>
      <c r="C8" s="134"/>
      <c r="D8" s="134"/>
      <c r="E8" s="134"/>
      <c r="F8" s="134"/>
      <c r="G8" s="134"/>
      <c r="H8" s="134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35" t="s">
        <v>5</v>
      </c>
      <c r="B9" s="136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30">
        <v>1</v>
      </c>
      <c r="B10" s="133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130"/>
      <c r="B11" s="133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130">
        <v>3</v>
      </c>
      <c r="B13" s="133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130"/>
      <c r="B14" s="133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130">
        <v>5</v>
      </c>
      <c r="B16" s="133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130"/>
      <c r="B17" s="133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130">
        <v>7</v>
      </c>
      <c r="B19" s="133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130"/>
      <c r="B20" s="133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29">
        <v>9</v>
      </c>
      <c r="B22" s="142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29"/>
      <c r="B23" s="142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29"/>
      <c r="B24" s="142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29"/>
      <c r="B25" s="142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29"/>
      <c r="B26" s="142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29"/>
      <c r="B27" s="142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130">
        <v>10</v>
      </c>
      <c r="B28" s="133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130"/>
      <c r="B29" s="133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24" t="s">
        <v>155</v>
      </c>
      <c r="B31" s="125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30">
        <v>21</v>
      </c>
      <c r="B32" s="133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30"/>
      <c r="B33" s="133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31">
        <v>22</v>
      </c>
      <c r="B34" s="122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32"/>
      <c r="B35" s="123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75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24" t="s">
        <v>157</v>
      </c>
      <c r="B49" s="125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27">
        <v>73</v>
      </c>
      <c r="B52" s="126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28"/>
      <c r="B53" s="126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06" t="s">
        <v>158</v>
      </c>
      <c r="B54" s="107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130">
        <v>15</v>
      </c>
      <c r="B58" s="133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130"/>
      <c r="B59" s="133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30">
        <v>20</v>
      </c>
      <c r="B64" s="133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130"/>
      <c r="B65" s="133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35" t="s">
        <v>92</v>
      </c>
      <c r="B66" s="136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30">
        <v>36</v>
      </c>
      <c r="B67" s="133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30"/>
      <c r="B68" s="133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31">
        <v>37</v>
      </c>
      <c r="B69" s="122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32"/>
      <c r="B70" s="123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30">
        <v>40</v>
      </c>
      <c r="B73" s="133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30"/>
      <c r="B74" s="133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35" t="s">
        <v>93</v>
      </c>
      <c r="B75" s="136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137">
        <v>41</v>
      </c>
      <c r="B76" s="141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138"/>
      <c r="B77" s="141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138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138"/>
      <c r="B79" s="141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138"/>
      <c r="B80" s="141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138"/>
      <c r="B81" s="141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138"/>
      <c r="B82" s="141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138"/>
      <c r="B83" s="141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138"/>
      <c r="B84" s="141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139"/>
      <c r="B85" s="143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140"/>
      <c r="B86" s="144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30">
        <v>43</v>
      </c>
      <c r="B88" s="133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30"/>
      <c r="B89" s="133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46" t="s">
        <v>94</v>
      </c>
      <c r="B90" s="147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29">
        <v>44</v>
      </c>
      <c r="B91" s="142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29"/>
      <c r="B92" s="142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29">
        <v>45</v>
      </c>
      <c r="B93" s="142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29"/>
      <c r="B94" s="142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29">
        <v>46</v>
      </c>
      <c r="B95" s="142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29"/>
      <c r="B96" s="142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19">
        <v>47</v>
      </c>
      <c r="B97" s="145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20"/>
      <c r="B98" s="145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20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20"/>
      <c r="B100" s="145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20"/>
      <c r="B101" s="145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20"/>
      <c r="B102" s="145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20"/>
      <c r="B103" s="145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20"/>
      <c r="B104" s="145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20"/>
      <c r="B105" s="145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20"/>
      <c r="B106" s="148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21"/>
      <c r="B107" s="149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46" t="s">
        <v>95</v>
      </c>
      <c r="B110" s="147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35" t="s">
        <v>159</v>
      </c>
      <c r="B115" s="136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16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17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17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17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17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17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17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17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17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17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17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17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17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18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06" t="s">
        <v>160</v>
      </c>
      <c r="B133" s="107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B1:Q1"/>
    <mergeCell ref="B3:Q3"/>
    <mergeCell ref="B6:B8"/>
    <mergeCell ref="C6:C8"/>
    <mergeCell ref="A54:B54"/>
    <mergeCell ref="H7:H8"/>
    <mergeCell ref="A22:A27"/>
    <mergeCell ref="A9:B9"/>
    <mergeCell ref="F7:F8"/>
    <mergeCell ref="I6:Z6"/>
    <mergeCell ref="B58:B59"/>
    <mergeCell ref="G7:G8"/>
    <mergeCell ref="D7:D8"/>
    <mergeCell ref="A10:A11"/>
    <mergeCell ref="A13:A14"/>
    <mergeCell ref="A16:A17"/>
    <mergeCell ref="A19:A20"/>
    <mergeCell ref="E7:E8"/>
    <mergeCell ref="B32:B33"/>
    <mergeCell ref="B19:B20"/>
    <mergeCell ref="A95:A96"/>
    <mergeCell ref="A28:A29"/>
    <mergeCell ref="A34:A35"/>
    <mergeCell ref="A64:A65"/>
    <mergeCell ref="A67:A68"/>
    <mergeCell ref="A69:A70"/>
    <mergeCell ref="A73:A74"/>
    <mergeCell ref="A58:A59"/>
    <mergeCell ref="A31:B31"/>
    <mergeCell ref="A32:A33"/>
    <mergeCell ref="L7:N7"/>
    <mergeCell ref="A6:A8"/>
    <mergeCell ref="B34:B35"/>
    <mergeCell ref="A49:B49"/>
    <mergeCell ref="B52:B53"/>
    <mergeCell ref="A52:A53"/>
    <mergeCell ref="B28:B29"/>
    <mergeCell ref="B22:B27"/>
    <mergeCell ref="B10:B11"/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  <mergeCell ref="I7:K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124" t="s">
        <v>60</v>
      </c>
      <c r="B1" s="125"/>
      <c r="C1" s="2"/>
    </row>
    <row r="2" spans="1:3" ht="15">
      <c r="A2" s="130">
        <v>21</v>
      </c>
      <c r="B2" s="133" t="s">
        <v>83</v>
      </c>
      <c r="C2" s="2" t="s">
        <v>39</v>
      </c>
    </row>
    <row r="3" spans="1:3" ht="60">
      <c r="A3" s="130"/>
      <c r="B3" s="133"/>
      <c r="C3" s="2" t="s">
        <v>6</v>
      </c>
    </row>
    <row r="4" spans="1:3" ht="15">
      <c r="A4" s="150">
        <v>22</v>
      </c>
      <c r="B4" s="152" t="s">
        <v>87</v>
      </c>
      <c r="C4" s="2" t="s">
        <v>39</v>
      </c>
    </row>
    <row r="5" spans="1:3" ht="60">
      <c r="A5" s="151"/>
      <c r="B5" s="153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124" t="s">
        <v>73</v>
      </c>
      <c r="B8" s="125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</cp:lastModifiedBy>
  <cp:lastPrinted>2018-10-23T08:47:53Z</cp:lastPrinted>
  <dcterms:created xsi:type="dcterms:W3CDTF">2013-05-25T16:45:04Z</dcterms:created>
  <dcterms:modified xsi:type="dcterms:W3CDTF">2018-11-01T06:56:52Z</dcterms:modified>
  <cp:category/>
  <cp:version/>
  <cp:contentType/>
  <cp:contentStatus/>
</cp:coreProperties>
</file>